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financijski izvještaj\2025\1.-12\IZVRŠENJE\"/>
    </mc:Choice>
  </mc:AlternateContent>
  <xr:revisionPtr revIDLastSave="0" documentId="13_ncr:1_{B64D4F6C-E23D-4EC1-8B16-FD23162702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3" i="3" l="1"/>
  <c r="G94" i="3"/>
  <c r="G95" i="3"/>
  <c r="G96" i="3"/>
  <c r="G97" i="3"/>
  <c r="G98" i="3"/>
  <c r="G99" i="3"/>
  <c r="G100" i="3"/>
  <c r="G101" i="3"/>
  <c r="G64" i="3"/>
  <c r="H14" i="3"/>
  <c r="H15" i="3"/>
  <c r="H17" i="3"/>
  <c r="H20" i="3"/>
  <c r="H23" i="3"/>
  <c r="H30" i="3"/>
  <c r="H31" i="3"/>
  <c r="G13" i="3"/>
  <c r="G14" i="3"/>
  <c r="G15" i="3"/>
  <c r="G16" i="3"/>
  <c r="F41" i="8"/>
  <c r="F42" i="8"/>
  <c r="E37" i="8"/>
  <c r="F20" i="8"/>
  <c r="F21" i="8"/>
  <c r="E16" i="8"/>
  <c r="E17" i="8"/>
  <c r="I129" i="7"/>
  <c r="I130" i="7"/>
  <c r="I131" i="7"/>
  <c r="I148" i="7"/>
  <c r="I151" i="7"/>
  <c r="I152" i="7"/>
  <c r="I153" i="7"/>
  <c r="I156" i="7"/>
  <c r="I160" i="7"/>
  <c r="I161" i="7"/>
  <c r="I162" i="7"/>
  <c r="I165" i="7"/>
  <c r="I166" i="7"/>
  <c r="I167" i="7"/>
  <c r="I168" i="7"/>
  <c r="I177" i="7"/>
  <c r="I187" i="7"/>
  <c r="I188" i="7"/>
  <c r="I189" i="7"/>
  <c r="I193" i="7"/>
  <c r="I202" i="7"/>
  <c r="I205" i="7"/>
  <c r="I206" i="7"/>
  <c r="I207" i="7"/>
  <c r="I212" i="7"/>
  <c r="I213" i="7"/>
  <c r="I214" i="7"/>
  <c r="I219" i="7"/>
  <c r="I220" i="7"/>
  <c r="I223" i="7"/>
  <c r="I224" i="7"/>
  <c r="I225" i="7"/>
  <c r="I226" i="7"/>
  <c r="I229" i="7"/>
  <c r="I230" i="7"/>
  <c r="I242" i="7"/>
  <c r="I243" i="7"/>
  <c r="I244" i="7"/>
  <c r="I245" i="7"/>
  <c r="I248" i="7"/>
  <c r="I255" i="7"/>
  <c r="I256" i="7"/>
  <c r="I257" i="7"/>
  <c r="I263" i="7"/>
  <c r="I269" i="7"/>
  <c r="I270" i="7"/>
  <c r="I271" i="7"/>
  <c r="H101" i="7"/>
  <c r="H102" i="7"/>
  <c r="H104" i="7"/>
  <c r="H105" i="7"/>
  <c r="H106" i="7"/>
  <c r="H107" i="7"/>
  <c r="H117" i="7"/>
  <c r="H118" i="7"/>
  <c r="H119" i="7"/>
  <c r="H120" i="7"/>
  <c r="H121" i="7"/>
  <c r="H122" i="7"/>
  <c r="H123" i="7"/>
  <c r="H125" i="7"/>
  <c r="H126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56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4" i="7"/>
  <c r="H185" i="7"/>
  <c r="H186" i="7"/>
  <c r="H187" i="7"/>
  <c r="H188" i="7"/>
  <c r="H189" i="7"/>
  <c r="H193" i="7"/>
  <c r="H194" i="7"/>
  <c r="H195" i="7"/>
  <c r="H196" i="7"/>
  <c r="H197" i="7"/>
  <c r="H199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55" i="7"/>
  <c r="H256" i="7"/>
  <c r="H257" i="7"/>
  <c r="H258" i="7"/>
  <c r="H259" i="7"/>
  <c r="H263" i="7"/>
  <c r="H269" i="7"/>
  <c r="H270" i="7"/>
  <c r="H271" i="7"/>
  <c r="H272" i="7"/>
  <c r="H273" i="7"/>
  <c r="H274" i="7"/>
  <c r="H275" i="7"/>
  <c r="H31" i="7"/>
  <c r="H32" i="7"/>
  <c r="H33" i="7"/>
  <c r="H63" i="7"/>
  <c r="H64" i="7"/>
  <c r="H65" i="7"/>
  <c r="H66" i="7"/>
  <c r="H67" i="7"/>
  <c r="H68" i="7"/>
  <c r="E223" i="7"/>
  <c r="E221" i="7"/>
  <c r="E220" i="7" s="1"/>
  <c r="E217" i="7"/>
  <c r="E216" i="7" s="1"/>
  <c r="E215" i="7" s="1"/>
  <c r="E194" i="7"/>
  <c r="E126" i="7"/>
  <c r="E106" i="7"/>
  <c r="E105" i="7" s="1"/>
  <c r="H93" i="7"/>
  <c r="E86" i="7"/>
  <c r="H87" i="7"/>
  <c r="E67" i="7"/>
  <c r="E66" i="7" s="1"/>
  <c r="E15" i="7"/>
  <c r="E21" i="7"/>
  <c r="H28" i="7"/>
  <c r="H13" i="7"/>
  <c r="H19" i="7"/>
  <c r="H20" i="7"/>
  <c r="B32" i="8"/>
  <c r="B30" i="8"/>
  <c r="B41" i="8"/>
  <c r="B21" i="8"/>
  <c r="B19" i="8"/>
  <c r="B12" i="8"/>
  <c r="B10" i="8"/>
  <c r="B8" i="8"/>
  <c r="B7" i="8"/>
  <c r="D61" i="3"/>
  <c r="F278" i="7"/>
  <c r="F277" i="7" s="1"/>
  <c r="G280" i="7"/>
  <c r="G282" i="7"/>
  <c r="G284" i="7"/>
  <c r="G267" i="7"/>
  <c r="G266" i="7" s="1"/>
  <c r="G221" i="7"/>
  <c r="G220" i="7" s="1"/>
  <c r="G217" i="7"/>
  <c r="G216" i="7" s="1"/>
  <c r="G208" i="7"/>
  <c r="G203" i="7"/>
  <c r="G202" i="7" s="1"/>
  <c r="G126" i="7"/>
  <c r="G45" i="7"/>
  <c r="G59" i="7"/>
  <c r="G21" i="7"/>
  <c r="G15" i="7"/>
  <c r="G32" i="7"/>
  <c r="G31" i="7" s="1"/>
  <c r="D32" i="8"/>
  <c r="G279" i="7" l="1"/>
  <c r="G278" i="7" s="1"/>
  <c r="G277" i="7" s="1"/>
  <c r="G276" i="7" s="1"/>
  <c r="F276" i="7"/>
  <c r="F103" i="3" l="1"/>
  <c r="F102" i="3" s="1"/>
  <c r="H102" i="3" s="1"/>
  <c r="F11" i="3"/>
  <c r="G90" i="7" l="1"/>
  <c r="G86" i="7"/>
  <c r="G106" i="7"/>
  <c r="G105" i="7" s="1"/>
  <c r="G99" i="7"/>
  <c r="G97" i="7"/>
  <c r="G272" i="7" l="1"/>
  <c r="G271" i="7" s="1"/>
  <c r="I31" i="7" l="1"/>
  <c r="H12" i="7"/>
  <c r="H14" i="7"/>
  <c r="H16" i="7"/>
  <c r="H17" i="7"/>
  <c r="H18" i="7"/>
  <c r="H22" i="7"/>
  <c r="H23" i="7"/>
  <c r="H24" i="7"/>
  <c r="H25" i="7"/>
  <c r="H26" i="7"/>
  <c r="H27" i="7"/>
  <c r="H30" i="7"/>
  <c r="H39" i="7"/>
  <c r="H41" i="7"/>
  <c r="H43" i="7"/>
  <c r="H46" i="7"/>
  <c r="H47" i="7"/>
  <c r="H53" i="7"/>
  <c r="H55" i="7"/>
  <c r="H57" i="7"/>
  <c r="H60" i="7"/>
  <c r="H61" i="7"/>
  <c r="H74" i="7"/>
  <c r="H83" i="7"/>
  <c r="H84" i="7"/>
  <c r="H85" i="7"/>
  <c r="H89" i="7"/>
  <c r="H91" i="7"/>
  <c r="H92" i="7"/>
  <c r="H95" i="7"/>
  <c r="G200" i="7"/>
  <c r="G196" i="7"/>
  <c r="G191" i="7"/>
  <c r="G190" i="7" s="1"/>
  <c r="G193" i="7" l="1"/>
  <c r="G189" i="7" l="1"/>
  <c r="F91" i="3"/>
  <c r="F90" i="3" s="1"/>
  <c r="F71" i="3"/>
  <c r="E30" i="3"/>
  <c r="F206" i="7"/>
  <c r="F189" i="7"/>
  <c r="E89" i="3"/>
  <c r="E100" i="3"/>
  <c r="F30" i="3"/>
  <c r="C32" i="8"/>
  <c r="F46" i="3"/>
  <c r="E72" i="7"/>
  <c r="E71" i="7" s="1"/>
  <c r="E70" i="7" s="1"/>
  <c r="E69" i="7" s="1"/>
  <c r="F50" i="7"/>
  <c r="F49" i="7" s="1"/>
  <c r="E123" i="7"/>
  <c r="E120" i="7"/>
  <c r="E113" i="7"/>
  <c r="F113" i="7"/>
  <c r="E111" i="7"/>
  <c r="F111" i="7"/>
  <c r="E73" i="7"/>
  <c r="F73" i="7"/>
  <c r="E59" i="7"/>
  <c r="E58" i="7" s="1"/>
  <c r="F59" i="7"/>
  <c r="E56" i="7"/>
  <c r="F56" i="7"/>
  <c r="E52" i="7"/>
  <c r="F52" i="7"/>
  <c r="E54" i="7"/>
  <c r="F54" i="7"/>
  <c r="F17" i="10"/>
  <c r="E11" i="7"/>
  <c r="E154" i="7"/>
  <c r="E180" i="7"/>
  <c r="E185" i="7"/>
  <c r="E184" i="7" s="1"/>
  <c r="E178" i="7"/>
  <c r="E175" i="7"/>
  <c r="E173" i="7"/>
  <c r="E169" i="7"/>
  <c r="E115" i="7"/>
  <c r="E99" i="7"/>
  <c r="H99" i="7" s="1"/>
  <c r="E90" i="7"/>
  <c r="E82" i="7"/>
  <c r="E258" i="7"/>
  <c r="E257" i="7" s="1"/>
  <c r="E256" i="7" s="1"/>
  <c r="E255" i="7" s="1"/>
  <c r="E163" i="7"/>
  <c r="E162" i="7" s="1"/>
  <c r="E161" i="7" s="1"/>
  <c r="E160" i="7" s="1"/>
  <c r="E272" i="7"/>
  <c r="E274" i="7"/>
  <c r="E208" i="7"/>
  <c r="E207" i="7" s="1"/>
  <c r="E206" i="7" s="1"/>
  <c r="E205" i="7" s="1"/>
  <c r="E149" i="7"/>
  <c r="E148" i="7" s="1"/>
  <c r="E146" i="7"/>
  <c r="G139" i="7"/>
  <c r="E139" i="7"/>
  <c r="E134" i="7"/>
  <c r="E132" i="7"/>
  <c r="E267" i="7"/>
  <c r="E246" i="7"/>
  <c r="E245" i="7" s="1"/>
  <c r="E244" i="7" s="1"/>
  <c r="E243" i="7" s="1"/>
  <c r="E242" i="7" s="1"/>
  <c r="E227" i="7"/>
  <c r="E226" i="7" s="1"/>
  <c r="E225" i="7" s="1"/>
  <c r="E231" i="7"/>
  <c r="E230" i="7" s="1"/>
  <c r="E229" i="7" s="1"/>
  <c r="E196" i="7"/>
  <c r="E193" i="7" s="1"/>
  <c r="E38" i="7"/>
  <c r="E40" i="7"/>
  <c r="E42" i="7"/>
  <c r="E45" i="7"/>
  <c r="E44" i="7" s="1"/>
  <c r="E32" i="7"/>
  <c r="E29" i="7"/>
  <c r="F11" i="7"/>
  <c r="F9" i="7"/>
  <c r="F8" i="7" s="1"/>
  <c r="F7" i="7" s="1"/>
  <c r="G11" i="7"/>
  <c r="C12" i="8"/>
  <c r="D12" i="8"/>
  <c r="G72" i="7"/>
  <c r="G73" i="7"/>
  <c r="G120" i="7"/>
  <c r="G123" i="7"/>
  <c r="F118" i="7"/>
  <c r="G111" i="7"/>
  <c r="G113" i="7"/>
  <c r="G115" i="7"/>
  <c r="G82" i="7"/>
  <c r="G81" i="7" s="1"/>
  <c r="G180" i="7"/>
  <c r="G185" i="7"/>
  <c r="G178" i="7"/>
  <c r="G175" i="7"/>
  <c r="G173" i="7"/>
  <c r="G169" i="7"/>
  <c r="G258" i="7"/>
  <c r="G163" i="7"/>
  <c r="G274" i="7"/>
  <c r="G270" i="7" s="1"/>
  <c r="G269" i="7" s="1"/>
  <c r="G146" i="7"/>
  <c r="G149" i="7"/>
  <c r="G132" i="7"/>
  <c r="G134" i="7"/>
  <c r="G246" i="7"/>
  <c r="G231" i="7"/>
  <c r="G227" i="7"/>
  <c r="G67" i="7"/>
  <c r="F36" i="7"/>
  <c r="G56" i="7"/>
  <c r="G54" i="7"/>
  <c r="G52" i="7"/>
  <c r="G40" i="7"/>
  <c r="G38" i="7"/>
  <c r="G42" i="7"/>
  <c r="G29" i="7"/>
  <c r="C6" i="5"/>
  <c r="C7" i="5"/>
  <c r="D7" i="5"/>
  <c r="B7" i="5"/>
  <c r="B6" i="5" s="1"/>
  <c r="C9" i="5"/>
  <c r="D9" i="5"/>
  <c r="B9" i="5"/>
  <c r="H13" i="6"/>
  <c r="G12" i="6"/>
  <c r="G13" i="6"/>
  <c r="D10" i="6"/>
  <c r="G12" i="3"/>
  <c r="G19" i="3"/>
  <c r="G22" i="3"/>
  <c r="G25" i="3"/>
  <c r="G26" i="3"/>
  <c r="G29" i="3"/>
  <c r="G41" i="3"/>
  <c r="G42" i="3"/>
  <c r="G43" i="3"/>
  <c r="G45" i="3"/>
  <c r="G47" i="3"/>
  <c r="G50" i="3"/>
  <c r="G51" i="3"/>
  <c r="G52" i="3"/>
  <c r="G53" i="3"/>
  <c r="G55" i="3"/>
  <c r="G56" i="3"/>
  <c r="G57" i="3"/>
  <c r="G58" i="3"/>
  <c r="G59" i="3"/>
  <c r="G60" i="3"/>
  <c r="G62" i="3"/>
  <c r="G63" i="3"/>
  <c r="G65" i="3"/>
  <c r="G66" i="3"/>
  <c r="G67" i="3"/>
  <c r="G68" i="3"/>
  <c r="G69" i="3"/>
  <c r="G70" i="3"/>
  <c r="G74" i="3"/>
  <c r="G75" i="3"/>
  <c r="G76" i="3"/>
  <c r="G77" i="3"/>
  <c r="G78" i="3"/>
  <c r="G79" i="3"/>
  <c r="G82" i="3"/>
  <c r="G84" i="3"/>
  <c r="G85" i="3"/>
  <c r="G88" i="3"/>
  <c r="E73" i="3"/>
  <c r="F73" i="3"/>
  <c r="D73" i="3"/>
  <c r="E61" i="3"/>
  <c r="F61" i="3"/>
  <c r="C11" i="9"/>
  <c r="C10" i="9" s="1"/>
  <c r="E10" i="6"/>
  <c r="E12" i="6"/>
  <c r="E11" i="6" s="1"/>
  <c r="F12" i="6"/>
  <c r="F11" i="6" s="1"/>
  <c r="F10" i="6" s="1"/>
  <c r="D12" i="6"/>
  <c r="D11" i="6" s="1"/>
  <c r="E40" i="3"/>
  <c r="F40" i="3"/>
  <c r="E44" i="3"/>
  <c r="F44" i="3"/>
  <c r="E46" i="3"/>
  <c r="D40" i="3"/>
  <c r="D44" i="3"/>
  <c r="D46" i="3"/>
  <c r="E49" i="3"/>
  <c r="F49" i="3"/>
  <c r="D49" i="3"/>
  <c r="E54" i="3"/>
  <c r="F54" i="3"/>
  <c r="D54" i="3"/>
  <c r="E81" i="3"/>
  <c r="F81" i="3"/>
  <c r="D81" i="3"/>
  <c r="E83" i="3"/>
  <c r="F83" i="3"/>
  <c r="D83" i="3"/>
  <c r="E87" i="3"/>
  <c r="F87" i="3"/>
  <c r="F86" i="3" s="1"/>
  <c r="H86" i="3" s="1"/>
  <c r="D87" i="3"/>
  <c r="D86" i="3" s="1"/>
  <c r="F94" i="3"/>
  <c r="E96" i="3"/>
  <c r="F96" i="3"/>
  <c r="F100" i="3"/>
  <c r="D94" i="3"/>
  <c r="D96" i="3"/>
  <c r="D100" i="3"/>
  <c r="E28" i="3"/>
  <c r="E27" i="3" s="1"/>
  <c r="E9" i="3" s="1"/>
  <c r="F28" i="3"/>
  <c r="F27" i="3" s="1"/>
  <c r="D28" i="3"/>
  <c r="D27" i="3" s="1"/>
  <c r="E24" i="3"/>
  <c r="F24" i="3"/>
  <c r="F23" i="3" s="1"/>
  <c r="D24" i="3"/>
  <c r="D23" i="3" s="1"/>
  <c r="E21" i="3"/>
  <c r="F21" i="3"/>
  <c r="F20" i="3" s="1"/>
  <c r="D21" i="3"/>
  <c r="D20" i="3" s="1"/>
  <c r="F18" i="3"/>
  <c r="F17" i="3" s="1"/>
  <c r="E18" i="3"/>
  <c r="D18" i="3"/>
  <c r="D17" i="3" s="1"/>
  <c r="E11" i="3"/>
  <c r="F10" i="3"/>
  <c r="D11" i="3"/>
  <c r="D10" i="3" s="1"/>
  <c r="F11" i="10"/>
  <c r="F8" i="10"/>
  <c r="F12" i="9"/>
  <c r="E12" i="9"/>
  <c r="D11" i="9"/>
  <c r="D10" i="9" s="1"/>
  <c r="B11" i="9"/>
  <c r="B10" i="9" s="1"/>
  <c r="F8" i="5"/>
  <c r="F10" i="5"/>
  <c r="E8" i="5"/>
  <c r="E10" i="5"/>
  <c r="F29" i="8"/>
  <c r="F31" i="8"/>
  <c r="F33" i="8"/>
  <c r="F34" i="8"/>
  <c r="F35" i="8"/>
  <c r="F36" i="8"/>
  <c r="E29" i="8"/>
  <c r="E31" i="8"/>
  <c r="E33" i="8"/>
  <c r="E34" i="8"/>
  <c r="E35" i="8"/>
  <c r="E36" i="8"/>
  <c r="F9" i="8"/>
  <c r="F11" i="8"/>
  <c r="F13" i="8"/>
  <c r="F14" i="8"/>
  <c r="F15" i="8"/>
  <c r="F16" i="8"/>
  <c r="E9" i="8"/>
  <c r="E11" i="8"/>
  <c r="E13" i="8"/>
  <c r="E14" i="8"/>
  <c r="E15" i="8"/>
  <c r="J9" i="10"/>
  <c r="J12" i="10"/>
  <c r="J13" i="10"/>
  <c r="J16" i="10"/>
  <c r="I9" i="10"/>
  <c r="I12" i="10"/>
  <c r="I13" i="10"/>
  <c r="I16" i="10"/>
  <c r="E250" i="7"/>
  <c r="E77" i="7"/>
  <c r="E76" i="7" s="1"/>
  <c r="F77" i="7"/>
  <c r="F76" i="7" s="1"/>
  <c r="F71" i="7"/>
  <c r="E65" i="7"/>
  <c r="E64" i="7" s="1"/>
  <c r="E63" i="7" s="1"/>
  <c r="E158" i="7"/>
  <c r="E219" i="7"/>
  <c r="E253" i="7"/>
  <c r="E252" i="7" s="1"/>
  <c r="E261" i="7"/>
  <c r="E260" i="7" s="1"/>
  <c r="B28" i="8"/>
  <c r="E214" i="7" l="1"/>
  <c r="E213" i="7" s="1"/>
  <c r="E119" i="7"/>
  <c r="E118" i="7" s="1"/>
  <c r="E117" i="7" s="1"/>
  <c r="E9" i="5"/>
  <c r="D9" i="3"/>
  <c r="F9" i="3"/>
  <c r="F9" i="5"/>
  <c r="D6" i="5"/>
  <c r="G119" i="7"/>
  <c r="H38" i="7"/>
  <c r="G162" i="7"/>
  <c r="E31" i="7"/>
  <c r="E153" i="7"/>
  <c r="E249" i="7"/>
  <c r="H40" i="7"/>
  <c r="G230" i="7"/>
  <c r="G257" i="7"/>
  <c r="E266" i="7"/>
  <c r="G66" i="7"/>
  <c r="H90" i="7"/>
  <c r="H82" i="7"/>
  <c r="H21" i="7"/>
  <c r="H86" i="7"/>
  <c r="G226" i="7"/>
  <c r="H52" i="7"/>
  <c r="H11" i="7"/>
  <c r="H54" i="7"/>
  <c r="E157" i="7"/>
  <c r="E156" i="7" s="1"/>
  <c r="H15" i="7"/>
  <c r="H56" i="7"/>
  <c r="H42" i="7"/>
  <c r="G207" i="7"/>
  <c r="H29" i="7"/>
  <c r="G58" i="7"/>
  <c r="H59" i="7"/>
  <c r="G148" i="7"/>
  <c r="H73" i="7"/>
  <c r="G245" i="7"/>
  <c r="G44" i="7"/>
  <c r="H45" i="7"/>
  <c r="G184" i="7"/>
  <c r="H72" i="7"/>
  <c r="I72" i="7"/>
  <c r="F48" i="3"/>
  <c r="H48" i="3" s="1"/>
  <c r="G73" i="3"/>
  <c r="G17" i="3"/>
  <c r="E8" i="3"/>
  <c r="G20" i="3"/>
  <c r="G27" i="3"/>
  <c r="G83" i="3"/>
  <c r="G61" i="3"/>
  <c r="G49" i="3"/>
  <c r="G46" i="3"/>
  <c r="E110" i="7"/>
  <c r="E109" i="7" s="1"/>
  <c r="E51" i="7"/>
  <c r="E50" i="7" s="1"/>
  <c r="E49" i="7" s="1"/>
  <c r="F11" i="9"/>
  <c r="F10" i="9"/>
  <c r="H12" i="6"/>
  <c r="G54" i="3"/>
  <c r="G21" i="3"/>
  <c r="F80" i="3"/>
  <c r="H80" i="3" s="1"/>
  <c r="G86" i="3"/>
  <c r="G40" i="3"/>
  <c r="G23" i="3"/>
  <c r="G81" i="3"/>
  <c r="G28" i="3"/>
  <c r="G87" i="3"/>
  <c r="G44" i="3"/>
  <c r="G24" i="3"/>
  <c r="G18" i="3"/>
  <c r="G11" i="3"/>
  <c r="F14" i="10"/>
  <c r="F18" i="10" s="1"/>
  <c r="E10" i="7"/>
  <c r="E177" i="7"/>
  <c r="E168" i="7"/>
  <c r="E271" i="7"/>
  <c r="E81" i="7"/>
  <c r="E131" i="7"/>
  <c r="E130" i="7" s="1"/>
  <c r="E129" i="7" s="1"/>
  <c r="E37" i="7"/>
  <c r="E36" i="7" s="1"/>
  <c r="G110" i="7"/>
  <c r="G168" i="7"/>
  <c r="G177" i="7"/>
  <c r="G131" i="7"/>
  <c r="G130" i="7" s="1"/>
  <c r="G129" i="7" s="1"/>
  <c r="G51" i="7"/>
  <c r="G37" i="7"/>
  <c r="G10" i="7"/>
  <c r="D80" i="3"/>
  <c r="D48" i="3"/>
  <c r="D93" i="3"/>
  <c r="F39" i="3"/>
  <c r="H39" i="3" s="1"/>
  <c r="F93" i="3"/>
  <c r="F89" i="3" s="1"/>
  <c r="E38" i="3"/>
  <c r="D39" i="3"/>
  <c r="E10" i="9"/>
  <c r="E11" i="9"/>
  <c r="H11" i="6"/>
  <c r="H10" i="6"/>
  <c r="G11" i="6"/>
  <c r="G10" i="6"/>
  <c r="G10" i="3"/>
  <c r="H10" i="3"/>
  <c r="F8" i="3"/>
  <c r="D8" i="3"/>
  <c r="D9" i="6"/>
  <c r="E224" i="7"/>
  <c r="F70" i="7"/>
  <c r="B27" i="8"/>
  <c r="G215" i="7"/>
  <c r="G71" i="7"/>
  <c r="G77" i="7"/>
  <c r="E248" i="7" l="1"/>
  <c r="H51" i="7"/>
  <c r="I51" i="7"/>
  <c r="H71" i="7"/>
  <c r="I71" i="7"/>
  <c r="E265" i="7"/>
  <c r="E264" i="7" s="1"/>
  <c r="I58" i="7"/>
  <c r="H58" i="7"/>
  <c r="H10" i="7"/>
  <c r="I10" i="7"/>
  <c r="H81" i="7"/>
  <c r="I81" i="7"/>
  <c r="E9" i="7"/>
  <c r="E8" i="7" s="1"/>
  <c r="E7" i="7" s="1"/>
  <c r="H44" i="7"/>
  <c r="I44" i="7"/>
  <c r="I66" i="7"/>
  <c r="E152" i="7"/>
  <c r="E151" i="7" s="1"/>
  <c r="E270" i="7"/>
  <c r="G118" i="7"/>
  <c r="H37" i="7"/>
  <c r="I37" i="7"/>
  <c r="E189" i="7"/>
  <c r="G80" i="3"/>
  <c r="G48" i="3"/>
  <c r="H93" i="3"/>
  <c r="D89" i="3"/>
  <c r="G36" i="7"/>
  <c r="G70" i="7"/>
  <c r="G50" i="7"/>
  <c r="G109" i="7"/>
  <c r="E80" i="7"/>
  <c r="E35" i="7"/>
  <c r="E34" i="7" s="1"/>
  <c r="E167" i="7"/>
  <c r="E166" i="7" s="1"/>
  <c r="E165" i="7" s="1"/>
  <c r="G80" i="7"/>
  <c r="G76" i="7"/>
  <c r="D38" i="3"/>
  <c r="G39" i="3"/>
  <c r="F38" i="3"/>
  <c r="F69" i="7"/>
  <c r="I50" i="7" l="1"/>
  <c r="H50" i="7"/>
  <c r="H70" i="7"/>
  <c r="I70" i="7"/>
  <c r="E269" i="7"/>
  <c r="E188" i="7"/>
  <c r="E187" i="7" s="1"/>
  <c r="H36" i="7"/>
  <c r="I36" i="7"/>
  <c r="H80" i="7"/>
  <c r="G117" i="7"/>
  <c r="D37" i="3"/>
  <c r="G69" i="7"/>
  <c r="E79" i="7"/>
  <c r="E7" i="5"/>
  <c r="H9" i="3"/>
  <c r="G9" i="3"/>
  <c r="G49" i="7"/>
  <c r="E263" i="7" l="1"/>
  <c r="H69" i="7"/>
  <c r="I69" i="7"/>
  <c r="I49" i="7"/>
  <c r="H49" i="7"/>
  <c r="E75" i="7"/>
  <c r="F6" i="5"/>
  <c r="E6" i="5"/>
  <c r="G9" i="7"/>
  <c r="N63" i="7"/>
  <c r="I9" i="7" l="1"/>
  <c r="H9" i="7"/>
  <c r="E6" i="7"/>
  <c r="F261" i="7"/>
  <c r="G229" i="7" l="1"/>
  <c r="F229" i="7"/>
  <c r="G157" i="7"/>
  <c r="F270" i="7"/>
  <c r="G265" i="7"/>
  <c r="F265" i="7"/>
  <c r="G261" i="7"/>
  <c r="F260" i="7"/>
  <c r="G256" i="7"/>
  <c r="F256" i="7"/>
  <c r="G253" i="7"/>
  <c r="F253" i="7"/>
  <c r="G244" i="7"/>
  <c r="F244" i="7"/>
  <c r="G225" i="7"/>
  <c r="F225" i="7"/>
  <c r="G219" i="7"/>
  <c r="F219" i="7"/>
  <c r="G206" i="7"/>
  <c r="G167" i="7"/>
  <c r="F167" i="7"/>
  <c r="G161" i="7"/>
  <c r="F161" i="7"/>
  <c r="F160" i="7" s="1"/>
  <c r="F158" i="7"/>
  <c r="G152" i="7"/>
  <c r="F152" i="7"/>
  <c r="F130" i="7"/>
  <c r="G79" i="7"/>
  <c r="F80" i="7"/>
  <c r="I80" i="7" s="1"/>
  <c r="G65" i="7"/>
  <c r="F65" i="7"/>
  <c r="G8" i="7"/>
  <c r="F7" i="5"/>
  <c r="D41" i="8"/>
  <c r="C41" i="8"/>
  <c r="C39" i="8"/>
  <c r="E32" i="8"/>
  <c r="D30" i="8"/>
  <c r="E30" i="8" s="1"/>
  <c r="D28" i="8"/>
  <c r="E28" i="8" s="1"/>
  <c r="C28" i="8"/>
  <c r="D20" i="8"/>
  <c r="C20" i="8"/>
  <c r="C18" i="8"/>
  <c r="E12" i="8"/>
  <c r="D10" i="8"/>
  <c r="E10" i="8" s="1"/>
  <c r="C10" i="8"/>
  <c r="D8" i="8"/>
  <c r="E8" i="8" s="1"/>
  <c r="C8" i="8"/>
  <c r="H79" i="7" l="1"/>
  <c r="I8" i="7"/>
  <c r="H8" i="7"/>
  <c r="I65" i="7"/>
  <c r="G160" i="7"/>
  <c r="G255" i="7"/>
  <c r="F30" i="8"/>
  <c r="F10" i="8"/>
  <c r="F12" i="8"/>
  <c r="F8" i="8"/>
  <c r="F32" i="8"/>
  <c r="F28" i="8"/>
  <c r="G7" i="7"/>
  <c r="F188" i="7"/>
  <c r="F243" i="7"/>
  <c r="F264" i="7"/>
  <c r="F35" i="7"/>
  <c r="F34" i="7" s="1"/>
  <c r="F151" i="7"/>
  <c r="G188" i="7"/>
  <c r="G243" i="7"/>
  <c r="G264" i="7"/>
  <c r="G35" i="7"/>
  <c r="G151" i="7"/>
  <c r="G75" i="7" s="1"/>
  <c r="F205" i="7"/>
  <c r="F252" i="7"/>
  <c r="F269" i="7"/>
  <c r="G260" i="7"/>
  <c r="F157" i="7"/>
  <c r="G205" i="7"/>
  <c r="G252" i="7"/>
  <c r="G166" i="7"/>
  <c r="F214" i="7"/>
  <c r="F255" i="7"/>
  <c r="F129" i="7"/>
  <c r="F64" i="7"/>
  <c r="F79" i="7"/>
  <c r="I79" i="7" s="1"/>
  <c r="G64" i="7"/>
  <c r="F166" i="7"/>
  <c r="G214" i="7"/>
  <c r="D7" i="8"/>
  <c r="E7" i="8" s="1"/>
  <c r="D27" i="8"/>
  <c r="E27" i="8" s="1"/>
  <c r="F224" i="7"/>
  <c r="C7" i="8"/>
  <c r="G224" i="7"/>
  <c r="C27" i="8"/>
  <c r="F9" i="6"/>
  <c r="E9" i="6"/>
  <c r="I35" i="7" l="1"/>
  <c r="H35" i="7"/>
  <c r="I64" i="7"/>
  <c r="G263" i="7"/>
  <c r="I7" i="7"/>
  <c r="H7" i="7"/>
  <c r="H89" i="3"/>
  <c r="G89" i="3"/>
  <c r="G156" i="7"/>
  <c r="G248" i="7"/>
  <c r="G34" i="7"/>
  <c r="F7" i="8"/>
  <c r="F27" i="8"/>
  <c r="F156" i="7"/>
  <c r="G187" i="7"/>
  <c r="F248" i="7"/>
  <c r="F187" i="7"/>
  <c r="H38" i="3"/>
  <c r="G38" i="3"/>
  <c r="H9" i="6"/>
  <c r="G9" i="6"/>
  <c r="F213" i="7"/>
  <c r="F242" i="7"/>
  <c r="F165" i="7"/>
  <c r="F63" i="7"/>
  <c r="G213" i="7"/>
  <c r="G63" i="7"/>
  <c r="G165" i="7"/>
  <c r="G242" i="7"/>
  <c r="G223" i="7"/>
  <c r="F223" i="7"/>
  <c r="F75" i="7"/>
  <c r="F263" i="7"/>
  <c r="F37" i="3"/>
  <c r="E37" i="3"/>
  <c r="H17" i="10"/>
  <c r="I17" i="10" s="1"/>
  <c r="G17" i="10"/>
  <c r="H11" i="10"/>
  <c r="G11" i="10"/>
  <c r="H8" i="10"/>
  <c r="G8" i="10"/>
  <c r="G6" i="7" l="1"/>
  <c r="H6" i="7" s="1"/>
  <c r="I34" i="7"/>
  <c r="H34" i="7"/>
  <c r="I63" i="7"/>
  <c r="I75" i="7"/>
  <c r="H75" i="7"/>
  <c r="F6" i="7"/>
  <c r="H8" i="3"/>
  <c r="G8" i="3"/>
  <c r="H37" i="3"/>
  <c r="G37" i="3"/>
  <c r="I11" i="10"/>
  <c r="J11" i="10"/>
  <c r="J8" i="10"/>
  <c r="I8" i="10"/>
  <c r="J17" i="10"/>
  <c r="G14" i="10"/>
  <c r="G18" i="10" s="1"/>
  <c r="H14" i="10"/>
  <c r="H18" i="10" s="1"/>
  <c r="H21" i="10" s="1"/>
  <c r="I6" i="7" l="1"/>
  <c r="I14" i="10"/>
  <c r="J14" i="10"/>
</calcChain>
</file>

<file path=xl/sharedStrings.xml><?xml version="1.0" encoding="utf-8"?>
<sst xmlns="http://schemas.openxmlformats.org/spreadsheetml/2006/main" count="556" uniqueCount="223">
  <si>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</si>
  <si>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</si>
  <si>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</si>
  <si>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</si>
  <si>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</si>
  <si>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</si>
  <si>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</si>
  <si>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</si>
  <si>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</si>
  <si>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</si>
  <si>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</si>
  <si>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</si>
  <si>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</si>
  <si>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</si>
  <si>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</si>
  <si>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</si>
  <si>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</si>
  <si>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</si>
  <si>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</si>
  <si>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</si>
  <si>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</si>
  <si>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</si>
  <si>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</si>
  <si>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</si>
  <si>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</si>
  <si>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</si>
  <si>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</si>
  <si>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</si>
  <si>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</si>
  <si>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</si>
  <si>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</si>
  <si>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</si>
  <si>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</si>
  <si>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</si>
  <si>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</si>
  <si>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</si>
  <si>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</si>
  <si>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</si>
  <si>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</si>
  <si>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</si>
  <si>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</si>
  <si>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</si>
  <si>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</si>
  <si>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</si>
  <si>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</si>
  <si>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</si>
  <si>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imovine</t>
  </si>
  <si>
    <t>Prihodi od upravnih i 
administrativnih pristojbi</t>
  </si>
  <si>
    <t>Prihodi od prodaje proizvoda 
i robe te pruženih usluga i 
prihodi od donacija</t>
  </si>
  <si>
    <t>Financijski rashodi</t>
  </si>
  <si>
    <t>Ostali rashodi</t>
  </si>
  <si>
    <t>1.2.PRIHODI OD POREZA</t>
  </si>
  <si>
    <t>09 Obrazovanje</t>
  </si>
  <si>
    <t>091 Predškolsko i osnovno obrazovanje</t>
  </si>
  <si>
    <t>10 Socijalna zaštita</t>
  </si>
  <si>
    <t>107 Socijalna pomoć stanovništvukoje nije obuhvaćeno redovnim socijalnim</t>
  </si>
  <si>
    <t>PROGRAM</t>
  </si>
  <si>
    <t xml:space="preserve">Aktivnost </t>
  </si>
  <si>
    <t>7003 DECENTRALIZIRANE FUNSKCIJE OSNOVNOG ŠKOLSTVA</t>
  </si>
  <si>
    <t>A100001 Rashodi poslovanja-zakonski minimum</t>
  </si>
  <si>
    <t xml:space="preserve">Izvor financiranja </t>
  </si>
  <si>
    <t>5.7 POMOĆI-DRŽAVNI PRORAČUN - DEC</t>
  </si>
  <si>
    <t>5.1. POMOĆI-TEMELJEM PRIJENOSA EU</t>
  </si>
  <si>
    <t>A100003 Obilježavanje prigodnih proslava (Dan učitelja, Sveti Nikola i dr.)</t>
  </si>
  <si>
    <t>1.2. PRIHOD OD POREZA</t>
  </si>
  <si>
    <t>A100004 Rashodi poslovanja iznad minimuma</t>
  </si>
  <si>
    <t>3.6. VLASTITI PRIHODI</t>
  </si>
  <si>
    <t>7.C. PRIHODI OD PRODAJE IMOVINE</t>
  </si>
  <si>
    <t>A100005 Osiguravanje higijenskih potrepština za djevojčice</t>
  </si>
  <si>
    <t>5.J. POMOĆI-DRŽAVNI PRORAČUN</t>
  </si>
  <si>
    <t>A100030 Rashodi za zapolene u školama</t>
  </si>
  <si>
    <t>Kapitalni projekt</t>
  </si>
  <si>
    <t>K100001 Kapitalni rashodi - zakonski minimum</t>
  </si>
  <si>
    <t>Rashodi za nabavu proizv.dug.imov.</t>
  </si>
  <si>
    <t>Rashodi za nabavu nefin.imov.</t>
  </si>
  <si>
    <t>5.O. POMOĆI-OPĆINSKI PRORAČUN</t>
  </si>
  <si>
    <t>K100003 Nabava udžbenika za učenike - Zakon o udžbenicima</t>
  </si>
  <si>
    <t>K100004 Kapitalni rashodi iznad minimuma</t>
  </si>
  <si>
    <t>izdaci za fin.imovinu i otplate zajm.</t>
  </si>
  <si>
    <t xml:space="preserve">Financijski rashodi </t>
  </si>
  <si>
    <t>TEKUĆI PROJEKTI</t>
  </si>
  <si>
    <t>T100001 "Shema školskog voća i povrća, te mlijeka i mliječnih proizvoda</t>
  </si>
  <si>
    <t>T100003Socijalna pomoć stanovništvu koje nije obuhvaćeno redovnim socijalnim programima</t>
  </si>
  <si>
    <t>6.1. DONACIJE</t>
  </si>
  <si>
    <t>T100004 Projket + E-TUR</t>
  </si>
  <si>
    <t>1.2.PRIHOD OD POREZA</t>
  </si>
  <si>
    <t>6 Donacije</t>
  </si>
  <si>
    <t>7 Prihod od prodaje imovine</t>
  </si>
  <si>
    <t>Kazne, upravne mjere i ostali prihodi</t>
  </si>
  <si>
    <t>UKUPNI DONOS VIŠKA7MANJKA IZ PRETHODNIH GODINA</t>
  </si>
  <si>
    <t>REZULTAT GODINE</t>
  </si>
  <si>
    <t>VIŠAK/MANJAK+NETO ZADUŽIVANJE+KORIŠTENO U PRETHODNIM GODINAMA</t>
  </si>
  <si>
    <t>IZVRŠENJE PO PROGRAMSKOJ KLASIFIKACIJI</t>
  </si>
  <si>
    <t>indeks</t>
  </si>
  <si>
    <t>VIŠAK/MANJAK IZ PRETHODNIH GODINA KOJI ĆE SE POKRITI/RASPOREDITI</t>
  </si>
  <si>
    <t>A100031 Izvanškolska aktivnost "građanski odgoj i obrazovanje"</t>
  </si>
  <si>
    <t>Izvršenje 2024.</t>
  </si>
  <si>
    <t xml:space="preserve"> </t>
  </si>
  <si>
    <t>Pomoći proračunskim korisnicima iz proračuna koji im nije nadležan</t>
  </si>
  <si>
    <t>Tekuće pomoći proračunskim korisnicima iz proračuna koji im nije nadležan</t>
  </si>
  <si>
    <t>Prihodi po posebnim propisima</t>
  </si>
  <si>
    <t>Ostali nespomenuti prihodi</t>
  </si>
  <si>
    <t>Prihodi od prodaje proizvoda i robe te pruženih usluga</t>
  </si>
  <si>
    <t>Prihodi od pruženih usluga</t>
  </si>
  <si>
    <t>Prihodi iz nadležnog proračuna za financ. redovne djelatnosti pror.kor.</t>
  </si>
  <si>
    <t>Prihodi iz nadležnog proračuna za fin. rashoda poslovanja</t>
  </si>
  <si>
    <t>Prihodi iz nadležnog proračuna za fin. rashoda za nabavu nefinancijske imovine</t>
  </si>
  <si>
    <t>Ostali prihodi</t>
  </si>
  <si>
    <t>Plaće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</si>
  <si>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</si>
  <si>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</si>
  <si>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</si>
  <si>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</si>
  <si>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</si>
  <si>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zdrav.osig.</t>
  </si>
  <si>
    <t>Naknade troškova zaposlenima</t>
  </si>
  <si>
    <t>Službena putovanja</t>
  </si>
  <si>
    <t>Naknada za rad na terenu</t>
  </si>
  <si>
    <t>Stručna usavršavanja zaposlenika</t>
  </si>
  <si>
    <t>Ostale naknade troškova zaposl.</t>
  </si>
  <si>
    <t>Rashodi za materijal i energiju</t>
  </si>
  <si>
    <t>Materijal i sirovine</t>
  </si>
  <si>
    <t>Energija</t>
  </si>
  <si>
    <t>Sitni inaventar i auto gume</t>
  </si>
  <si>
    <t>Službena, radna i zaštitna odjeća i obuća</t>
  </si>
  <si>
    <t>Uredski materijal i ostali mat.rashode</t>
  </si>
  <si>
    <t>Materijal i dijelovi za tek. i inv.održavanje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</si>
  <si>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</si>
  <si>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</si>
  <si>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</si>
  <si>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</si>
  <si>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</si>
  <si>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vetreniraske usluge</t>
  </si>
  <si>
    <t>Računalne usluge</t>
  </si>
  <si>
    <t>Ostale usluge</t>
  </si>
  <si>
    <t>Ostali nespomenuti rashodi poslovanja</t>
  </si>
  <si>
    <t>Premije osiguranja</t>
  </si>
  <si>
    <t>Članarine i norme</t>
  </si>
  <si>
    <t>Pristojbe i naknade</t>
  </si>
  <si>
    <t>Troškovi sudskih postupaka</t>
  </si>
  <si>
    <t>Ostali nepsomenuti rashodi poslovanja</t>
  </si>
  <si>
    <t>Kamate za primljene kredite i zajmove</t>
  </si>
  <si>
    <t>Kamate na primljene kredite i zajmove od 
kred. I ostalih fin. institicija izvan javnog sektora</t>
  </si>
  <si>
    <t>Ostali financijski rashodi</t>
  </si>
  <si>
    <t>Zatezne kamate</t>
  </si>
  <si>
    <t>Tekuće donacije</t>
  </si>
  <si>
    <t>Tekuće donacije u naravi</t>
  </si>
  <si>
    <t>Građevinski objekti</t>
  </si>
  <si>
    <t>Poslovni objekti</t>
  </si>
  <si>
    <t>Postrojenja i oprema</t>
  </si>
  <si>
    <t>Uredska oprema i namještaj</t>
  </si>
  <si>
    <t>Oprema za održavanje i zaštitu</t>
  </si>
  <si>
    <t>Uređaji, strojevi i oprema za ost. namjene</t>
  </si>
  <si>
    <t>Knjige, umjetnička djela i ostalo</t>
  </si>
  <si>
    <t>Knjige</t>
  </si>
  <si>
    <t>Otplata glavnica i primljenih kredita i zajmova od kreditnih i ostalih fin. inst. izvan javnog sektora</t>
  </si>
  <si>
    <t>Otplata glavnica primljenih zajmova od ostalih tuzemnih fin.inst izvan javnog sektora</t>
  </si>
  <si>
    <t xml:space="preserve">  </t>
  </si>
  <si>
    <t>Intelektualne i osobne usluge</t>
  </si>
  <si>
    <t>Bankarske i usluhe platnog prometa</t>
  </si>
  <si>
    <t>Reprezentacija</t>
  </si>
  <si>
    <t>Uredski mat. i ostali mat. rashodi</t>
  </si>
  <si>
    <t>Mat. i dijelovi za tekuće i invest. održ</t>
  </si>
  <si>
    <t>Sitni inventar i auto gume</t>
  </si>
  <si>
    <t>Usluge tekućeg i inv. Održavanja</t>
  </si>
  <si>
    <t>Zdravstvene i veterinarske usluge</t>
  </si>
  <si>
    <t>Stručno usavršavanje zaposlenika</t>
  </si>
  <si>
    <t>5.D. POMOĆI-ŽUPANIJSKI PRORAČUN</t>
  </si>
  <si>
    <t>5.D POMOĆI-ŽUPANIJSKI PRORAČUN</t>
  </si>
  <si>
    <t>Ostale naknade troškova zaposlenima</t>
  </si>
  <si>
    <t>Doprinosi za obvezno zdravstveno osiguranje</t>
  </si>
  <si>
    <t>Naknade troškoava zaposlenima</t>
  </si>
  <si>
    <t>Naknade za prijevoz, rad na terenu</t>
  </si>
  <si>
    <t>Intelektualne i osbne usluge</t>
  </si>
  <si>
    <t>Članarine</t>
  </si>
  <si>
    <t>Pristojbe i nakande</t>
  </si>
  <si>
    <t>Uređaji,strojevi i oprema za ostale namjene</t>
  </si>
  <si>
    <t>Bankarske i usluge platnog prometa</t>
  </si>
  <si>
    <t>Plaća za posebne uvjete rada</t>
  </si>
  <si>
    <t>Nakande troškova zaposlenima</t>
  </si>
  <si>
    <t>Naknade za prijevoz, odvojen život i rad na terenu</t>
  </si>
  <si>
    <t>Troškovi szdskih postupaka</t>
  </si>
  <si>
    <t>Uređaji, strojevi i oprema za ostale namjene</t>
  </si>
  <si>
    <t>Otplata glavnice primljenih kredata i zajmova od kreditnih i ostalih financijskih institucija izvan javnog sektora</t>
  </si>
  <si>
    <t>Otplata glavnice primljenih zajmova od ostalih tuzemnih financijskih institucija izvan javnog sektora</t>
  </si>
  <si>
    <t>Kamate za primljene kredite i zajmove od kreditnih i ostalih financijskih instutucija izvan javnog sektora</t>
  </si>
  <si>
    <t>Ostali fnancijski rashodi</t>
  </si>
  <si>
    <t>Ostali nepomenuti rashodi poslovanja</t>
  </si>
  <si>
    <t xml:space="preserve">    </t>
  </si>
  <si>
    <t>Plan 2025.</t>
  </si>
  <si>
    <t>Izvršenje 2025.</t>
  </si>
  <si>
    <t>Prihodi od prodaje nefinancijske imovine</t>
  </si>
  <si>
    <t>Prihodi od prodaje proizvedene nefinancijske imovine</t>
  </si>
  <si>
    <t>Rashodi za ulaganja</t>
  </si>
  <si>
    <t>A100002 Osiguranje asistenata u nastavi - KORAK UZ KORAK</t>
  </si>
  <si>
    <t>Naknade osobama izvan radnog odnosa</t>
  </si>
  <si>
    <t>Naknade troš. osobama izvan radnog od</t>
  </si>
  <si>
    <t>Rashodi za nabavu neproizvedene dug. imovine</t>
  </si>
  <si>
    <t>Nematerijalni imovina</t>
  </si>
  <si>
    <t>Licence</t>
  </si>
  <si>
    <t>Oprema</t>
  </si>
  <si>
    <t>Služebna, radan i zaštitna odjeća i obuća</t>
  </si>
  <si>
    <t>Naknade osoba izvan rad.odnosa</t>
  </si>
  <si>
    <t>Naknada troškova službenog puta</t>
  </si>
  <si>
    <t>Ostali fin.rashodi</t>
  </si>
  <si>
    <t>Kamate</t>
  </si>
  <si>
    <t>za razdoblje 1.1.2025. do 31.12.2025.</t>
  </si>
  <si>
    <t>Kapitalne pomoći proračunskim korisnicima iz proračuna koji im nije nadležan</t>
  </si>
  <si>
    <t>Prihodi od financijeske imovine</t>
  </si>
  <si>
    <t>Kamete na oročena sredstva i depozite po viđenju</t>
  </si>
  <si>
    <t>Dodatna ulaganja na građ. objektima</t>
  </si>
  <si>
    <t>5.M-POMOĆI-EU SREDSTVA</t>
  </si>
  <si>
    <t>Premije osiguranja zaposlenih</t>
  </si>
  <si>
    <t>Dodatna ulaganja na građ.objektima</t>
  </si>
  <si>
    <t>Računala i računalana oprema</t>
  </si>
  <si>
    <t>Literatura</t>
  </si>
  <si>
    <t>T100002 Projekt ERASMUS +</t>
  </si>
  <si>
    <t>5.M. POMOĆI-EU SREDSTVA</t>
  </si>
  <si>
    <t>Naknade troškova osobama izvan radnog odnosa</t>
  </si>
  <si>
    <t>PRIJEDLOG GODIŠNJEG IZVJEŠTAJA O IZVRŠENJU PRORAČUNA OSNOVNE ŠKOLE KRUNOSLAVA KUTENA 
ZA 2025. GODINU</t>
  </si>
  <si>
    <t>Usluge promidžbe i informiranja</t>
  </si>
  <si>
    <t>Uredski materijal</t>
  </si>
  <si>
    <t>Platni promet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</si>
</sst>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_-* #,##0.00\ _k_n_-;\-* #,##0.00\ _k_n_-;_-* &quot;-&quot;??\ _k_n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left" vertical="center"/>
    </xf>
    <xf numFmtId="164" fontId="18" fillId="0" borderId="0" xfId="0" quotePrefix="1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/>
    <xf numFmtId="164" fontId="0" fillId="0" borderId="0" xfId="0" applyNumberFormat="1"/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/>
    <xf numFmtId="4" fontId="21" fillId="0" borderId="0" xfId="0" applyNumberFormat="1" applyFont="1" applyBorder="1"/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/>
    <xf numFmtId="0" fontId="0" fillId="2" borderId="0" xfId="0" applyFill="1"/>
    <xf numFmtId="164" fontId="3" fillId="0" borderId="3" xfId="0" applyNumberFormat="1" applyFont="1" applyFill="1" applyBorder="1" applyAlignment="1" applyProtection="1">
      <alignment horizontal="left" vertical="top"/>
    </xf>
    <xf numFmtId="164" fontId="12" fillId="0" borderId="3" xfId="0" applyNumberFormat="1" applyFont="1" applyBorder="1" applyAlignment="1">
      <alignment horizontal="left" vertical="top" wrapText="1"/>
    </xf>
    <xf numFmtId="164" fontId="12" fillId="0" borderId="3" xfId="0" applyNumberFormat="1" applyFont="1" applyBorder="1" applyAlignment="1">
      <alignment vertical="top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164" fontId="6" fillId="0" borderId="3" xfId="0" applyNumberFormat="1" applyFont="1" applyFill="1" applyBorder="1" applyAlignment="1" applyProtection="1">
      <alignment horizontal="center" vertical="center"/>
    </xf>
    <xf numFmtId="164" fontId="23" fillId="0" borderId="3" xfId="0" applyNumberFormat="1" applyFont="1" applyBorder="1" applyAlignment="1">
      <alignment horizontal="center" vertical="center" wrapText="1"/>
    </xf>
    <xf numFmtId="0" fontId="24" fillId="0" borderId="0" xfId="0" applyFont="1" applyBorder="1"/>
    <xf numFmtId="0" fontId="24" fillId="0" borderId="0" xfId="0" applyFont="1"/>
    <xf numFmtId="4" fontId="24" fillId="0" borderId="0" xfId="0" applyNumberFormat="1" applyFont="1" applyBorder="1"/>
    <xf numFmtId="164" fontId="7" fillId="3" borderId="2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0" fontId="1" fillId="5" borderId="0" xfId="0" applyFont="1" applyFill="1"/>
    <xf numFmtId="0" fontId="6" fillId="0" borderId="3" xfId="0" quotePrefix="1" applyNumberFormat="1" applyFont="1" applyFill="1" applyBorder="1" applyAlignment="1" applyProtection="1">
      <alignment horizontal="center" vertical="center"/>
    </xf>
    <xf numFmtId="0" fontId="6" fillId="0" borderId="4" xfId="0" quotePrefix="1" applyNumberFormat="1" applyFont="1" applyFill="1" applyBorder="1" applyAlignment="1" applyProtection="1">
      <alignment horizontal="left"/>
    </xf>
    <xf numFmtId="164" fontId="7" fillId="3" borderId="4" xfId="0" applyNumberFormat="1" applyFont="1" applyFill="1" applyBorder="1" applyAlignment="1" applyProtection="1">
      <alignment vertical="center"/>
    </xf>
    <xf numFmtId="164" fontId="8" fillId="2" borderId="3" xfId="0" quotePrefix="1" applyNumberFormat="1" applyFont="1" applyFill="1" applyBorder="1" applyAlignment="1"/>
    <xf numFmtId="164" fontId="3" fillId="2" borderId="3" xfId="0" applyNumberFormat="1" applyFont="1" applyFill="1" applyBorder="1" applyAlignment="1"/>
    <xf numFmtId="164" fontId="6" fillId="2" borderId="3" xfId="0" applyNumberFormat="1" applyFont="1" applyFill="1" applyBorder="1" applyAlignment="1"/>
    <xf numFmtId="164" fontId="7" fillId="2" borderId="3" xfId="0" quotePrefix="1" applyNumberFormat="1" applyFont="1" applyFill="1" applyBorder="1" applyAlignment="1"/>
    <xf numFmtId="164" fontId="7" fillId="2" borderId="3" xfId="0" applyNumberFormat="1" applyFont="1" applyFill="1" applyBorder="1" applyAlignment="1" applyProtection="1">
      <alignment horizontal="righ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" fillId="0" borderId="3" xfId="0" applyFont="1" applyBorder="1"/>
    <xf numFmtId="0" fontId="0" fillId="0" borderId="3" xfId="0" applyBorder="1"/>
    <xf numFmtId="165" fontId="1" fillId="0" borderId="3" xfId="0" applyNumberFormat="1" applyFont="1" applyBorder="1"/>
    <xf numFmtId="165" fontId="0" fillId="0" borderId="3" xfId="0" applyNumberFormat="1" applyBorder="1"/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1" fillId="0" borderId="3" xfId="0" applyNumberFormat="1" applyFont="1" applyBorder="1"/>
    <xf numFmtId="164" fontId="0" fillId="0" borderId="3" xfId="0" applyNumberFormat="1" applyBorder="1"/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25" fillId="0" borderId="0" xfId="0" applyFont="1" applyBorder="1"/>
    <xf numFmtId="4" fontId="25" fillId="0" borderId="0" xfId="0" applyNumberFormat="1" applyFont="1" applyBorder="1"/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22" fillId="0" borderId="0" xfId="0" applyFont="1" applyBorder="1"/>
    <xf numFmtId="4" fontId="22" fillId="0" borderId="0" xfId="0" applyNumberFormat="1" applyFont="1" applyBorder="1"/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1" fillId="4" borderId="0" xfId="0" applyFont="1" applyFill="1"/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7" fillId="3" borderId="3" xfId="0" applyNumberFormat="1" applyFont="1" applyFill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horizontal="right"/>
    </xf>
    <xf numFmtId="164" fontId="6" fillId="0" borderId="3" xfId="0" applyNumberFormat="1" applyFont="1" applyFill="1" applyBorder="1" applyAlignment="1" applyProtection="1"/>
    <xf numFmtId="164" fontId="3" fillId="2" borderId="4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3" xfId="0" quotePrefix="1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1" fillId="0" borderId="3" xfId="0" applyFont="1" applyFill="1" applyBorder="1"/>
    <xf numFmtId="164" fontId="6" fillId="2" borderId="3" xfId="0" applyNumberFormat="1" applyFont="1" applyFill="1" applyBorder="1" applyAlignment="1" applyProtection="1">
      <alignment horizontal="center" vertical="center"/>
    </xf>
    <xf numFmtId="164" fontId="23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 wrapText="1"/>
    </xf>
    <xf numFmtId="164" fontId="6" fillId="2" borderId="3" xfId="0" applyNumberFormat="1" applyFont="1" applyFill="1" applyBorder="1" applyAlignment="1" applyProtection="1"/>
    <xf numFmtId="164" fontId="6" fillId="2" borderId="3" xfId="0" quotePrefix="1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1" fillId="0" borderId="3" xfId="0" applyFont="1" applyFill="1" applyBorder="1" applyAlignment="1">
      <alignment horizontal="left" vertical="top"/>
    </xf>
    <xf numFmtId="0" fontId="0" fillId="0" borderId="3" xfId="0" applyFont="1" applyBorder="1"/>
    <xf numFmtId="0" fontId="0" fillId="0" borderId="3" xfId="0" applyFont="1" applyFill="1" applyBorder="1"/>
    <xf numFmtId="164" fontId="0" fillId="0" borderId="3" xfId="0" applyNumberFormat="1" applyFont="1" applyBorder="1"/>
    <xf numFmtId="0" fontId="6" fillId="2" borderId="6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23" fillId="0" borderId="3" xfId="0" applyNumberFormat="1" applyFont="1" applyBorder="1" applyAlignment="1"/>
    <xf numFmtId="4" fontId="23" fillId="2" borderId="3" xfId="0" applyNumberFormat="1" applyFont="1" applyFill="1" applyBorder="1" applyAlignment="1">
      <alignment horizontal="right" vertical="center"/>
    </xf>
    <xf numFmtId="4" fontId="26" fillId="0" borderId="3" xfId="0" applyNumberFormat="1" applyFont="1" applyBorder="1" applyAlignment="1">
      <alignment horizontal="right" vertical="center"/>
    </xf>
    <xf numFmtId="4" fontId="26" fillId="2" borderId="3" xfId="0" applyNumberFormat="1" applyFont="1" applyFill="1" applyBorder="1" applyAlignment="1">
      <alignment horizontal="right" vertical="center"/>
    </xf>
    <xf numFmtId="4" fontId="23" fillId="0" borderId="3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0" fillId="0" borderId="0" xfId="0" applyBorder="1" applyAlignment="1">
      <alignment horizontal="right"/>
    </xf>
    <xf numFmtId="164" fontId="23" fillId="0" borderId="0" xfId="0" applyNumberFormat="1" applyFont="1" applyBorder="1" applyAlignment="1">
      <alignment horizontal="right"/>
    </xf>
    <xf numFmtId="164" fontId="23" fillId="2" borderId="0" xfId="0" applyNumberFormat="1" applyFont="1" applyFill="1" applyBorder="1" applyAlignment="1">
      <alignment horizontal="right" vertical="center"/>
    </xf>
    <xf numFmtId="164" fontId="26" fillId="0" borderId="0" xfId="0" applyNumberFormat="1" applyFont="1" applyBorder="1" applyAlignment="1">
      <alignment horizontal="right" vertical="center"/>
    </xf>
    <xf numFmtId="164" fontId="26" fillId="2" borderId="0" xfId="0" applyNumberFormat="1" applyFont="1" applyFill="1" applyBorder="1" applyAlignment="1">
      <alignment horizontal="right" vertical="center"/>
    </xf>
    <xf numFmtId="164" fontId="23" fillId="0" borderId="0" xfId="0" applyNumberFormat="1" applyFont="1" applyBorder="1" applyAlignment="1">
      <alignment horizontal="righ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3" fillId="0" borderId="3" xfId="0" applyNumberFormat="1" applyFont="1" applyFill="1" applyBorder="1" applyAlignment="1" applyProtection="1"/>
    <xf numFmtId="164" fontId="9" fillId="2" borderId="1" xfId="0" quotePrefix="1" applyNumberFormat="1" applyFont="1" applyFill="1" applyBorder="1" applyAlignment="1">
      <alignment horizontal="left" vertical="center"/>
    </xf>
    <xf numFmtId="164" fontId="7" fillId="2" borderId="2" xfId="0" applyNumberFormat="1" applyFont="1" applyFill="1" applyBorder="1" applyAlignment="1" applyProtection="1">
      <alignment vertical="center"/>
    </xf>
    <xf numFmtId="164" fontId="7" fillId="2" borderId="4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164" fontId="9" fillId="3" borderId="1" xfId="0" applyNumberFormat="1" applyFont="1" applyFill="1" applyBorder="1" applyAlignment="1" applyProtection="1">
      <alignment horizontal="left" vertical="center" wrapText="1"/>
    </xf>
    <xf numFmtId="164" fontId="7" fillId="3" borderId="2" xfId="0" applyNumberFormat="1" applyFont="1" applyFill="1" applyBorder="1" applyAlignment="1" applyProtection="1">
      <alignment vertical="center" wrapText="1"/>
    </xf>
    <xf numFmtId="164" fontId="7" fillId="3" borderId="4" xfId="0" applyNumberFormat="1" applyFont="1" applyFill="1" applyBorder="1" applyAlignment="1" applyProtection="1">
      <alignment vertical="center"/>
    </xf>
    <xf numFmtId="164" fontId="9" fillId="2" borderId="1" xfId="0" applyNumberFormat="1" applyFont="1" applyFill="1" applyBorder="1" applyAlignment="1" applyProtection="1">
      <alignment horizontal="left" vertical="center" wrapText="1"/>
    </xf>
    <xf numFmtId="164" fontId="7" fillId="2" borderId="2" xfId="0" applyNumberFormat="1" applyFont="1" applyFill="1" applyBorder="1" applyAlignment="1" applyProtection="1">
      <alignment vertical="center" wrapText="1"/>
    </xf>
    <xf numFmtId="164" fontId="9" fillId="2" borderId="1" xfId="0" quotePrefix="1" applyNumberFormat="1" applyFont="1" applyFill="1" applyBorder="1" applyAlignment="1" applyProtection="1">
      <alignment horizontal="left" vertical="center" wrapText="1"/>
    </xf>
    <xf numFmtId="164" fontId="7" fillId="2" borderId="4" xfId="0" applyNumberFormat="1" applyFont="1" applyFill="1" applyBorder="1" applyAlignment="1" applyProtection="1">
      <alignment vertical="center" wrapText="1"/>
    </xf>
    <xf numFmtId="164" fontId="9" fillId="3" borderId="1" xfId="0" quotePrefix="1" applyNumberFormat="1" applyFont="1" applyFill="1" applyBorder="1" applyAlignment="1" applyProtection="1">
      <alignment horizontal="left" vertical="center" wrapText="1"/>
    </xf>
    <xf numFmtId="164" fontId="7" fillId="3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wrapText="1"/>
    </xf>
    <xf numFmtId="164" fontId="14" fillId="0" borderId="0" xfId="0" applyNumberFormat="1" applyFont="1" applyFill="1" applyBorder="1" applyAlignment="1" applyProtection="1">
      <alignment wrapText="1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164" fontId="6" fillId="0" borderId="3" xfId="0" quotePrefix="1" applyNumberFormat="1" applyFont="1" applyFill="1" applyBorder="1" applyAlignment="1" applyProtection="1">
      <alignment horizontal="left" vertical="top" wrapText="1"/>
    </xf>
    <xf numFmtId="164" fontId="6" fillId="0" borderId="3" xfId="0" applyNumberFormat="1" applyFont="1" applyFill="1" applyBorder="1" applyAlignment="1" applyProtection="1">
      <alignment horizontal="left" vertical="top" wrapText="1"/>
    </xf>
    <xf numFmtId="164" fontId="6" fillId="0" borderId="1" xfId="0" applyNumberFormat="1" applyFont="1" applyFill="1" applyBorder="1" applyAlignment="1" applyProtection="1">
      <alignment horizontal="left" vertical="top" wrapText="1"/>
    </xf>
    <xf numFmtId="164" fontId="6" fillId="0" borderId="2" xfId="0" applyNumberFormat="1" applyFont="1" applyFill="1" applyBorder="1" applyAlignment="1" applyProtection="1">
      <alignment horizontal="left" vertical="top" wrapText="1"/>
    </xf>
    <xf numFmtId="164" fontId="6" fillId="0" borderId="4" xfId="0" applyNumberFormat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top" wrapText="1"/>
    </xf>
    <xf numFmtId="0" fontId="6" fillId="2" borderId="2" xfId="0" applyNumberFormat="1" applyFont="1" applyFill="1" applyBorder="1" applyAlignment="1" applyProtection="1">
      <alignment horizontal="left" vertical="top" wrapText="1"/>
    </xf>
    <xf numFmtId="0" fontId="6" fillId="2" borderId="4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" fillId="2" borderId="2" xfId="0" applyNumberFormat="1" applyFont="1" applyFill="1" applyBorder="1" applyAlignment="1" applyProtection="1">
      <alignment horizontal="left" vertical="top" wrapText="1"/>
    </xf>
    <xf numFmtId="0" fontId="3" fillId="2" borderId="4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7" fillId="2" borderId="7" xfId="0" quotePrefix="1" applyNumberFormat="1" applyFont="1" applyFill="1" applyBorder="1" applyAlignment="1"/>
    <xf numFmtId="164" fontId="3" fillId="2" borderId="0" xfId="0" applyNumberFormat="1" applyFont="1" applyFill="1" applyBorder="1" applyAlignment="1" applyProtection="1"/>
    <xf numFmtId="164" fontId="6" fillId="2" borderId="8" xfId="0" applyNumberFormat="1" applyFont="1" applyFill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workbookViewId="0">
      <selection activeCell="G20" sqref="G20"/>
    </sheetView>
  </sheetViews>
  <sheetFormatPr defaultRowHeight="15" x14ac:dyDescent="0.25"/>
  <cols>
    <col min="5" max="5" width="43.85546875" customWidth="1"/>
    <col min="6" max="6" width="32.5703125" customWidth="1"/>
    <col min="7" max="10" width="25.28515625" customWidth="1"/>
    <col min="12" max="12" width="15.5703125" bestFit="1" customWidth="1"/>
  </cols>
  <sheetData>
    <row r="1" spans="1:10" ht="42" customHeight="1" x14ac:dyDescent="0.25">
      <c r="A1" s="209" t="s">
        <v>219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8" customHeight="1" x14ac:dyDescent="0.25">
      <c r="A2" s="221" t="s">
        <v>206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ht="15.75" x14ac:dyDescent="0.25">
      <c r="A3" s="209"/>
      <c r="B3" s="209"/>
      <c r="C3" s="209"/>
      <c r="D3" s="209"/>
      <c r="E3" s="209"/>
      <c r="F3" s="209"/>
      <c r="G3" s="209"/>
      <c r="H3" s="209"/>
      <c r="I3" s="209"/>
      <c r="J3" s="210"/>
    </row>
    <row r="4" spans="1:10" ht="18" x14ac:dyDescent="0.25">
      <c r="A4" s="16"/>
      <c r="B4" s="16"/>
      <c r="C4" s="16"/>
      <c r="D4" s="16"/>
      <c r="E4" s="16"/>
      <c r="F4" s="66"/>
      <c r="G4" s="16"/>
      <c r="H4" s="16"/>
      <c r="I4" s="66"/>
      <c r="J4" s="5"/>
    </row>
    <row r="5" spans="1:10" ht="15.75" x14ac:dyDescent="0.25">
      <c r="A5" s="209"/>
      <c r="B5" s="211"/>
      <c r="C5" s="211"/>
      <c r="D5" s="211"/>
      <c r="E5" s="211"/>
      <c r="F5" s="211"/>
      <c r="G5" s="211"/>
      <c r="H5" s="211"/>
      <c r="I5" s="211"/>
      <c r="J5" s="211"/>
    </row>
    <row r="6" spans="1:10" ht="18" x14ac:dyDescent="0.25">
      <c r="A6" s="1"/>
      <c r="B6" s="2"/>
      <c r="C6" s="2"/>
      <c r="D6" s="2"/>
      <c r="E6" s="6"/>
      <c r="F6" s="6"/>
      <c r="G6" s="7"/>
      <c r="H6" s="7"/>
      <c r="I6" s="7"/>
      <c r="J6" s="7"/>
    </row>
    <row r="7" spans="1:10" x14ac:dyDescent="0.25">
      <c r="A7" s="20"/>
      <c r="B7" s="21"/>
      <c r="C7" s="21"/>
      <c r="D7" s="22"/>
      <c r="E7" s="73"/>
      <c r="F7" s="72" t="s">
        <v>96</v>
      </c>
      <c r="G7" s="3" t="s">
        <v>189</v>
      </c>
      <c r="H7" s="3" t="s">
        <v>190</v>
      </c>
      <c r="I7" s="3" t="s">
        <v>93</v>
      </c>
      <c r="J7" s="3" t="s">
        <v>93</v>
      </c>
    </row>
    <row r="8" spans="1:10" x14ac:dyDescent="0.25">
      <c r="A8" s="212" t="s">
        <v>0</v>
      </c>
      <c r="B8" s="213"/>
      <c r="C8" s="213"/>
      <c r="D8" s="213"/>
      <c r="E8" s="214"/>
      <c r="F8" s="41">
        <f>F9+F10</f>
        <v>3425385.03</v>
      </c>
      <c r="G8" s="41">
        <f>G9+G10</f>
        <v>2950603</v>
      </c>
      <c r="H8" s="41">
        <f>H9+H10</f>
        <v>3683616.67</v>
      </c>
      <c r="I8" s="41">
        <f>H8/F8*100</f>
        <v>107.53876243804336</v>
      </c>
      <c r="J8" s="41">
        <f>H8/G8*100</f>
        <v>124.84284297141974</v>
      </c>
    </row>
    <row r="9" spans="1:10" s="54" customFormat="1" x14ac:dyDescent="0.25">
      <c r="A9" s="215" t="s">
        <v>25</v>
      </c>
      <c r="B9" s="216"/>
      <c r="C9" s="216"/>
      <c r="D9" s="216"/>
      <c r="E9" s="208"/>
      <c r="F9" s="79">
        <v>3425385.03</v>
      </c>
      <c r="G9" s="39">
        <v>2950503</v>
      </c>
      <c r="H9" s="39">
        <v>3683180.11</v>
      </c>
      <c r="I9" s="39">
        <f t="shared" ref="I9:I17" si="0">H9/F9*100</f>
        <v>107.52601759341489</v>
      </c>
      <c r="J9" s="39">
        <f t="shared" ref="J9:J17" si="1">H9/G9*100</f>
        <v>124.83227808953252</v>
      </c>
    </row>
    <row r="10" spans="1:10" s="54" customFormat="1" x14ac:dyDescent="0.25">
      <c r="A10" s="206" t="s">
        <v>26</v>
      </c>
      <c r="B10" s="207"/>
      <c r="C10" s="207"/>
      <c r="D10" s="207"/>
      <c r="E10" s="208"/>
      <c r="F10" s="79">
        <v>0</v>
      </c>
      <c r="G10" s="39">
        <v>100</v>
      </c>
      <c r="H10" s="39">
        <v>436.56</v>
      </c>
      <c r="I10" s="39"/>
      <c r="J10" s="39"/>
    </row>
    <row r="11" spans="1:10" x14ac:dyDescent="0.25">
      <c r="A11" s="42" t="s">
        <v>1</v>
      </c>
      <c r="B11" s="65"/>
      <c r="C11" s="65"/>
      <c r="D11" s="65"/>
      <c r="E11" s="74"/>
      <c r="F11" s="41">
        <f>F12+F13</f>
        <v>3359945.94</v>
      </c>
      <c r="G11" s="41">
        <f>G12+G13</f>
        <v>2946147</v>
      </c>
      <c r="H11" s="41">
        <f>H12+H13</f>
        <v>4006586.59</v>
      </c>
      <c r="I11" s="41">
        <f t="shared" si="0"/>
        <v>119.24556708790379</v>
      </c>
      <c r="J11" s="41">
        <f t="shared" si="1"/>
        <v>135.9941167226211</v>
      </c>
    </row>
    <row r="12" spans="1:10" s="54" customFormat="1" x14ac:dyDescent="0.25">
      <c r="A12" s="217" t="s">
        <v>27</v>
      </c>
      <c r="B12" s="216"/>
      <c r="C12" s="216"/>
      <c r="D12" s="216"/>
      <c r="E12" s="218"/>
      <c r="F12" s="79">
        <v>3304977.4</v>
      </c>
      <c r="G12" s="39">
        <v>2869908</v>
      </c>
      <c r="H12" s="39">
        <v>3950075.92</v>
      </c>
      <c r="I12" s="39">
        <f t="shared" si="0"/>
        <v>119.51899943400521</v>
      </c>
      <c r="J12" s="39">
        <f t="shared" si="1"/>
        <v>137.63771939727684</v>
      </c>
    </row>
    <row r="13" spans="1:10" s="54" customFormat="1" x14ac:dyDescent="0.25">
      <c r="A13" s="206" t="s">
        <v>28</v>
      </c>
      <c r="B13" s="207"/>
      <c r="C13" s="207"/>
      <c r="D13" s="207"/>
      <c r="E13" s="208"/>
      <c r="F13" s="79">
        <v>54968.54</v>
      </c>
      <c r="G13" s="39">
        <v>76239</v>
      </c>
      <c r="H13" s="39">
        <v>56510.67</v>
      </c>
      <c r="I13" s="39">
        <f t="shared" si="0"/>
        <v>102.80547746038008</v>
      </c>
      <c r="J13" s="39">
        <f t="shared" si="1"/>
        <v>74.123047259276746</v>
      </c>
    </row>
    <row r="14" spans="1:10" x14ac:dyDescent="0.25">
      <c r="A14" s="219" t="s">
        <v>45</v>
      </c>
      <c r="B14" s="213"/>
      <c r="C14" s="213"/>
      <c r="D14" s="213"/>
      <c r="E14" s="220"/>
      <c r="F14" s="41">
        <f>F8-F11</f>
        <v>65439.089999999851</v>
      </c>
      <c r="G14" s="41">
        <f>G8-G11</f>
        <v>4456</v>
      </c>
      <c r="H14" s="41">
        <f>H8-H11</f>
        <v>-322969.91999999993</v>
      </c>
      <c r="I14" s="41">
        <f t="shared" si="0"/>
        <v>-493.54280446137108</v>
      </c>
      <c r="J14" s="41">
        <f t="shared" si="1"/>
        <v>-7247.9784560143617</v>
      </c>
    </row>
    <row r="15" spans="1:10" s="54" customFormat="1" x14ac:dyDescent="0.25">
      <c r="A15" s="206" t="s">
        <v>29</v>
      </c>
      <c r="B15" s="207"/>
      <c r="C15" s="207"/>
      <c r="D15" s="207"/>
      <c r="E15" s="208"/>
      <c r="F15" s="79">
        <v>0</v>
      </c>
      <c r="G15" s="39">
        <v>0</v>
      </c>
      <c r="H15" s="39">
        <v>0</v>
      </c>
      <c r="I15" s="39"/>
      <c r="J15" s="39"/>
    </row>
    <row r="16" spans="1:10" s="54" customFormat="1" x14ac:dyDescent="0.25">
      <c r="A16" s="206" t="s">
        <v>30</v>
      </c>
      <c r="B16" s="207"/>
      <c r="C16" s="207"/>
      <c r="D16" s="207"/>
      <c r="E16" s="208"/>
      <c r="F16" s="79">
        <v>4217.3999999999996</v>
      </c>
      <c r="G16" s="39">
        <v>4456</v>
      </c>
      <c r="H16" s="39">
        <v>4455.3</v>
      </c>
      <c r="I16" s="39">
        <f t="shared" si="0"/>
        <v>105.6409162042965</v>
      </c>
      <c r="J16" s="39">
        <f t="shared" si="1"/>
        <v>99.984290843806107</v>
      </c>
    </row>
    <row r="17" spans="1:10" x14ac:dyDescent="0.25">
      <c r="A17" s="219" t="s">
        <v>2</v>
      </c>
      <c r="B17" s="213"/>
      <c r="C17" s="213"/>
      <c r="D17" s="213"/>
      <c r="E17" s="220"/>
      <c r="F17" s="127">
        <f>F15-F16</f>
        <v>-4217.3999999999996</v>
      </c>
      <c r="G17" s="41">
        <f>G15-G16</f>
        <v>-4456</v>
      </c>
      <c r="H17" s="41">
        <f>H15-H16</f>
        <v>-4455.3</v>
      </c>
      <c r="I17" s="41">
        <f t="shared" si="0"/>
        <v>105.6409162042965</v>
      </c>
      <c r="J17" s="41">
        <f t="shared" si="1"/>
        <v>99.984290843806107</v>
      </c>
    </row>
    <row r="18" spans="1:10" x14ac:dyDescent="0.25">
      <c r="A18" s="219" t="s">
        <v>89</v>
      </c>
      <c r="B18" s="213"/>
      <c r="C18" s="213"/>
      <c r="D18" s="213"/>
      <c r="E18" s="220"/>
      <c r="F18" s="41">
        <f t="shared" ref="F18:G18" si="2">F14+F17</f>
        <v>61221.68999999985</v>
      </c>
      <c r="G18" s="41">
        <f t="shared" si="2"/>
        <v>0</v>
      </c>
      <c r="H18" s="41">
        <f>H14+H17</f>
        <v>-327425.21999999991</v>
      </c>
      <c r="I18" s="41"/>
      <c r="J18" s="41"/>
    </row>
    <row r="19" spans="1:10" ht="14.25" customHeight="1" x14ac:dyDescent="0.25">
      <c r="A19" s="225" t="s">
        <v>94</v>
      </c>
      <c r="B19" s="225"/>
      <c r="C19" s="225"/>
      <c r="D19" s="225"/>
      <c r="E19" s="225"/>
      <c r="F19" s="160">
        <v>1478.9</v>
      </c>
      <c r="G19" s="153">
        <v>66193.289999999994</v>
      </c>
      <c r="H19" s="151"/>
      <c r="I19" s="60"/>
      <c r="J19" s="55"/>
    </row>
    <row r="20" spans="1:10" ht="15" customHeight="1" x14ac:dyDescent="0.25">
      <c r="A20" s="227" t="s">
        <v>91</v>
      </c>
      <c r="B20" s="228"/>
      <c r="C20" s="228"/>
      <c r="D20" s="228"/>
      <c r="E20" s="229"/>
      <c r="F20" s="153">
        <v>0</v>
      </c>
      <c r="G20" s="154"/>
      <c r="H20" s="152">
        <v>66193.289999999994</v>
      </c>
      <c r="I20" s="61"/>
      <c r="J20" s="57"/>
    </row>
    <row r="21" spans="1:10" ht="13.5" customHeight="1" x14ac:dyDescent="0.25">
      <c r="A21" s="226" t="s">
        <v>90</v>
      </c>
      <c r="B21" s="226"/>
      <c r="C21" s="226"/>
      <c r="D21" s="226"/>
      <c r="E21" s="226"/>
      <c r="F21" s="153">
        <v>62700.59</v>
      </c>
      <c r="G21" s="154"/>
      <c r="H21" s="152">
        <f>H18+H20</f>
        <v>-261231.92999999993</v>
      </c>
      <c r="I21" s="61"/>
      <c r="J21" s="56"/>
    </row>
    <row r="22" spans="1:10" ht="15.75" x14ac:dyDescent="0.25">
      <c r="A22" s="224" t="s">
        <v>97</v>
      </c>
      <c r="B22" s="224"/>
      <c r="C22" s="224"/>
      <c r="D22" s="224"/>
      <c r="E22" s="224"/>
      <c r="F22" s="224"/>
      <c r="G22" s="224"/>
      <c r="H22" s="224"/>
      <c r="I22" s="224"/>
      <c r="J22" s="224"/>
    </row>
    <row r="23" spans="1:10" ht="18" x14ac:dyDescent="0.25">
      <c r="A23" s="43"/>
      <c r="B23" s="44"/>
      <c r="C23" s="44"/>
      <c r="D23" s="44"/>
      <c r="E23" s="44"/>
      <c r="F23" s="44"/>
      <c r="G23" s="44"/>
      <c r="H23" s="45"/>
      <c r="I23" s="45"/>
      <c r="J23" s="45"/>
    </row>
    <row r="24" spans="1:10" ht="17.25" customHeight="1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</row>
    <row r="25" spans="1:10" x14ac:dyDescent="0.25">
      <c r="A25" s="222" t="s">
        <v>97</v>
      </c>
      <c r="B25" s="223"/>
      <c r="C25" s="223"/>
      <c r="D25" s="223"/>
      <c r="E25" s="223"/>
      <c r="F25" s="223"/>
      <c r="G25" s="223"/>
      <c r="H25" s="223"/>
      <c r="I25" s="223"/>
      <c r="J25" s="223"/>
    </row>
    <row r="26" spans="1:10" ht="9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</row>
    <row r="30" spans="1:10" x14ac:dyDescent="0.25">
      <c r="F30" t="s">
        <v>188</v>
      </c>
    </row>
  </sheetData>
  <mergeCells count="19">
    <mergeCell ref="A25:J25"/>
    <mergeCell ref="A17:E17"/>
    <mergeCell ref="A18:E18"/>
    <mergeCell ref="A22:J22"/>
    <mergeCell ref="A19:E19"/>
    <mergeCell ref="A21:E21"/>
    <mergeCell ref="A20:E20"/>
    <mergeCell ref="A16:E16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5:E15"/>
    <mergeCell ref="A2:J2"/>
  </mergeCells>
  <pageMargins left="0.7" right="0.7" top="0.75" bottom="0.75" header="0.3" footer="0.3"/>
  <pageSetup paperSize="9" scale="61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4"/>
  <sheetViews>
    <sheetView topLeftCell="A76" workbookViewId="0">
      <selection activeCell="H90" sqref="H9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8.7109375" customWidth="1"/>
    <col min="4" max="8" width="25.28515625" customWidth="1"/>
    <col min="10" max="10" width="15.42578125" bestFit="1" customWidth="1"/>
  </cols>
  <sheetData>
    <row r="1" spans="1:8" ht="18" customHeight="1" x14ac:dyDescent="0.25">
      <c r="A1" s="4"/>
      <c r="B1" s="4"/>
      <c r="C1" s="4"/>
      <c r="D1" s="66"/>
      <c r="E1" s="4"/>
      <c r="F1" s="4"/>
      <c r="G1" s="66"/>
      <c r="H1" s="4"/>
    </row>
    <row r="2" spans="1:8" ht="18" x14ac:dyDescent="0.25">
      <c r="A2" s="4"/>
      <c r="B2" s="4"/>
      <c r="C2" s="4"/>
      <c r="D2" s="66"/>
      <c r="E2" s="4"/>
      <c r="F2" s="4"/>
      <c r="G2" s="66"/>
      <c r="H2" s="5"/>
    </row>
    <row r="3" spans="1:8" ht="18" customHeight="1" x14ac:dyDescent="0.25">
      <c r="A3" s="209" t="s">
        <v>4</v>
      </c>
      <c r="B3" s="209"/>
      <c r="C3" s="209"/>
      <c r="D3" s="209"/>
      <c r="E3" s="209"/>
      <c r="F3" s="209"/>
      <c r="G3" s="209"/>
      <c r="H3" s="209"/>
    </row>
    <row r="4" spans="1:8" ht="18" x14ac:dyDescent="0.25">
      <c r="A4" s="4"/>
      <c r="B4" s="4"/>
      <c r="C4" s="4"/>
      <c r="D4" s="66"/>
      <c r="E4" s="4"/>
      <c r="F4" s="4"/>
      <c r="G4" s="66"/>
      <c r="H4" s="5"/>
    </row>
    <row r="5" spans="1:8" ht="15.75" customHeight="1" x14ac:dyDescent="0.25">
      <c r="A5" s="209" t="s">
        <v>31</v>
      </c>
      <c r="B5" s="209"/>
      <c r="C5" s="209"/>
      <c r="D5" s="209"/>
      <c r="E5" s="209"/>
      <c r="F5" s="209"/>
      <c r="G5" s="209"/>
      <c r="H5" s="209"/>
    </row>
    <row r="6" spans="1:8" ht="18" x14ac:dyDescent="0.25">
      <c r="A6" s="4"/>
      <c r="B6" s="4"/>
      <c r="C6" s="4"/>
      <c r="D6" s="66"/>
      <c r="E6" s="4"/>
      <c r="F6" s="4"/>
      <c r="G6" s="66"/>
      <c r="H6" s="5"/>
    </row>
    <row r="7" spans="1:8" s="70" customFormat="1" x14ac:dyDescent="0.25">
      <c r="A7" s="68" t="s">
        <v>5</v>
      </c>
      <c r="B7" s="69" t="s">
        <v>6</v>
      </c>
      <c r="C7" s="69" t="s">
        <v>3</v>
      </c>
      <c r="D7" s="137" t="s">
        <v>96</v>
      </c>
      <c r="E7" s="68" t="s">
        <v>189</v>
      </c>
      <c r="F7" s="68" t="s">
        <v>190</v>
      </c>
      <c r="G7" s="68" t="s">
        <v>93</v>
      </c>
      <c r="H7" s="68" t="s">
        <v>93</v>
      </c>
    </row>
    <row r="8" spans="1:8" x14ac:dyDescent="0.25">
      <c r="A8" s="25"/>
      <c r="B8" s="26"/>
      <c r="C8" s="24" t="s">
        <v>0</v>
      </c>
      <c r="D8" s="38">
        <f>D9</f>
        <v>3425385.03</v>
      </c>
      <c r="E8" s="38">
        <f>E9+E30</f>
        <v>2930603</v>
      </c>
      <c r="F8" s="38">
        <f>F9+F30</f>
        <v>3683616.67</v>
      </c>
      <c r="G8" s="38">
        <f>F8/D8*100</f>
        <v>107.53876243804336</v>
      </c>
      <c r="H8" s="38">
        <f>F8/E8*100</f>
        <v>125.69483720585832</v>
      </c>
    </row>
    <row r="9" spans="1:8" ht="15.75" customHeight="1" x14ac:dyDescent="0.25">
      <c r="A9" s="8">
        <v>6</v>
      </c>
      <c r="B9" s="8"/>
      <c r="C9" s="8" t="s">
        <v>7</v>
      </c>
      <c r="D9" s="39">
        <f>D10+D17+D20+D27+D23+D14</f>
        <v>3425385.03</v>
      </c>
      <c r="E9" s="39">
        <f>E10+E17+E20+E27+E23+E14</f>
        <v>2930503</v>
      </c>
      <c r="F9" s="39">
        <f>F10+F17+F20+F27+F23+F14</f>
        <v>3683180.11</v>
      </c>
      <c r="G9" s="38">
        <f t="shared" ref="G9:G31" si="0">F9/D9*100</f>
        <v>107.52601759341489</v>
      </c>
      <c r="H9" s="38">
        <f t="shared" ref="H9:H31" si="1">F9/E9*100</f>
        <v>125.68422929442488</v>
      </c>
    </row>
    <row r="10" spans="1:8" s="36" customFormat="1" ht="25.5" x14ac:dyDescent="0.25">
      <c r="A10" s="8"/>
      <c r="B10" s="8">
        <v>63</v>
      </c>
      <c r="C10" s="8" t="s">
        <v>21</v>
      </c>
      <c r="D10" s="39">
        <f>D11+D13</f>
        <v>2966353.94</v>
      </c>
      <c r="E10" s="39">
        <v>2446729</v>
      </c>
      <c r="F10" s="39">
        <f t="shared" ref="F10" si="2">F11</f>
        <v>3201255.13</v>
      </c>
      <c r="G10" s="38">
        <f t="shared" si="0"/>
        <v>107.91885239426284</v>
      </c>
      <c r="H10" s="38">
        <f t="shared" si="1"/>
        <v>130.83815698428393</v>
      </c>
    </row>
    <row r="11" spans="1:8" s="36" customFormat="1" ht="25.5" x14ac:dyDescent="0.25">
      <c r="A11" s="8"/>
      <c r="B11" s="8">
        <v>636</v>
      </c>
      <c r="C11" s="8" t="s">
        <v>98</v>
      </c>
      <c r="D11" s="39">
        <f>D12</f>
        <v>2947008.02</v>
      </c>
      <c r="E11" s="39">
        <f t="shared" ref="E11" si="3">E12</f>
        <v>0</v>
      </c>
      <c r="F11" s="39">
        <f>F12+F13</f>
        <v>3201255.13</v>
      </c>
      <c r="G11" s="38">
        <f t="shared" si="0"/>
        <v>108.62729616867483</v>
      </c>
      <c r="H11" s="38"/>
    </row>
    <row r="12" spans="1:8" ht="25.5" x14ac:dyDescent="0.25">
      <c r="A12" s="8"/>
      <c r="B12" s="13">
        <v>6361</v>
      </c>
      <c r="C12" s="13" t="s">
        <v>99</v>
      </c>
      <c r="D12" s="40">
        <v>2947008.02</v>
      </c>
      <c r="E12" s="40">
        <v>0</v>
      </c>
      <c r="F12" s="40">
        <v>3149569.71</v>
      </c>
      <c r="G12" s="38">
        <f t="shared" si="0"/>
        <v>106.8734692483124</v>
      </c>
      <c r="H12" s="38"/>
    </row>
    <row r="13" spans="1:8" ht="25.5" x14ac:dyDescent="0.25">
      <c r="A13" s="8"/>
      <c r="B13" s="13">
        <v>6362</v>
      </c>
      <c r="C13" s="13" t="s">
        <v>207</v>
      </c>
      <c r="D13" s="40">
        <v>19345.919999999998</v>
      </c>
      <c r="E13" s="40">
        <v>0</v>
      </c>
      <c r="F13" s="40">
        <v>51685.42</v>
      </c>
      <c r="G13" s="38">
        <f t="shared" si="0"/>
        <v>267.16444604340353</v>
      </c>
      <c r="H13" s="38"/>
    </row>
    <row r="14" spans="1:8" s="36" customFormat="1" x14ac:dyDescent="0.25">
      <c r="A14" s="8"/>
      <c r="B14" s="8">
        <v>64</v>
      </c>
      <c r="C14" s="8" t="s">
        <v>46</v>
      </c>
      <c r="D14" s="39">
        <v>0.08</v>
      </c>
      <c r="E14" s="39">
        <v>3</v>
      </c>
      <c r="F14" s="39">
        <v>0.25</v>
      </c>
      <c r="G14" s="38">
        <f t="shared" si="0"/>
        <v>312.5</v>
      </c>
      <c r="H14" s="38">
        <f t="shared" si="1"/>
        <v>8.3333333333333321</v>
      </c>
    </row>
    <row r="15" spans="1:8" s="36" customFormat="1" x14ac:dyDescent="0.25">
      <c r="A15" s="8"/>
      <c r="B15" s="8">
        <v>641</v>
      </c>
      <c r="C15" s="8" t="s">
        <v>208</v>
      </c>
      <c r="D15" s="39">
        <v>0.08</v>
      </c>
      <c r="E15" s="39">
        <v>3</v>
      </c>
      <c r="F15" s="39">
        <v>0.25</v>
      </c>
      <c r="G15" s="38">
        <f t="shared" si="0"/>
        <v>312.5</v>
      </c>
      <c r="H15" s="38">
        <f t="shared" si="1"/>
        <v>8.3333333333333321</v>
      </c>
    </row>
    <row r="16" spans="1:8" s="36" customFormat="1" ht="25.5" x14ac:dyDescent="0.25">
      <c r="A16" s="8"/>
      <c r="B16" s="8">
        <v>6413</v>
      </c>
      <c r="C16" s="13" t="s">
        <v>209</v>
      </c>
      <c r="D16" s="39">
        <v>0.08</v>
      </c>
      <c r="E16" s="39"/>
      <c r="F16" s="40">
        <v>0.25</v>
      </c>
      <c r="G16" s="38">
        <f t="shared" si="0"/>
        <v>312.5</v>
      </c>
      <c r="H16" s="38"/>
    </row>
    <row r="17" spans="1:8" s="36" customFormat="1" ht="25.5" x14ac:dyDescent="0.25">
      <c r="A17" s="35"/>
      <c r="B17" s="35">
        <v>65</v>
      </c>
      <c r="C17" s="86" t="s">
        <v>47</v>
      </c>
      <c r="D17" s="39">
        <f>D18</f>
        <v>29346.92</v>
      </c>
      <c r="E17" s="39">
        <v>22000</v>
      </c>
      <c r="F17" s="39">
        <f t="shared" ref="F17" si="4">F18</f>
        <v>10895.11</v>
      </c>
      <c r="G17" s="38">
        <f t="shared" si="0"/>
        <v>37.125224725456711</v>
      </c>
      <c r="H17" s="38">
        <f t="shared" si="1"/>
        <v>49.523227272727276</v>
      </c>
    </row>
    <row r="18" spans="1:8" s="36" customFormat="1" x14ac:dyDescent="0.25">
      <c r="A18" s="35"/>
      <c r="B18" s="35">
        <v>652</v>
      </c>
      <c r="C18" s="86" t="s">
        <v>100</v>
      </c>
      <c r="D18" s="39">
        <f>D19</f>
        <v>29346.92</v>
      </c>
      <c r="E18" s="39">
        <f>E19</f>
        <v>0</v>
      </c>
      <c r="F18" s="39">
        <f>F19</f>
        <v>10895.11</v>
      </c>
      <c r="G18" s="38">
        <f t="shared" si="0"/>
        <v>37.125224725456711</v>
      </c>
      <c r="H18" s="38"/>
    </row>
    <row r="19" spans="1:8" x14ac:dyDescent="0.25">
      <c r="A19" s="9"/>
      <c r="B19" s="9">
        <v>6526</v>
      </c>
      <c r="C19" s="32" t="s">
        <v>101</v>
      </c>
      <c r="D19" s="40">
        <v>29346.92</v>
      </c>
      <c r="E19" s="40"/>
      <c r="F19" s="40">
        <v>10895.11</v>
      </c>
      <c r="G19" s="38">
        <f t="shared" si="0"/>
        <v>37.125224725456711</v>
      </c>
      <c r="H19" s="38"/>
    </row>
    <row r="20" spans="1:8" s="36" customFormat="1" ht="38.25" x14ac:dyDescent="0.25">
      <c r="A20" s="35"/>
      <c r="B20" s="35">
        <v>66</v>
      </c>
      <c r="C20" s="86" t="s">
        <v>48</v>
      </c>
      <c r="D20" s="39">
        <f>D21</f>
        <v>2743.88</v>
      </c>
      <c r="E20" s="39">
        <v>2000</v>
      </c>
      <c r="F20" s="39">
        <f t="shared" ref="F20" si="5">F21</f>
        <v>3039.24</v>
      </c>
      <c r="G20" s="38">
        <f t="shared" si="0"/>
        <v>110.76431913932095</v>
      </c>
      <c r="H20" s="38">
        <f t="shared" si="1"/>
        <v>151.96199999999999</v>
      </c>
    </row>
    <row r="21" spans="1:8" s="36" customFormat="1" ht="25.5" x14ac:dyDescent="0.25">
      <c r="A21" s="35"/>
      <c r="B21" s="35">
        <v>661</v>
      </c>
      <c r="C21" s="86" t="s">
        <v>102</v>
      </c>
      <c r="D21" s="39">
        <f>D22</f>
        <v>2743.88</v>
      </c>
      <c r="E21" s="39">
        <f t="shared" ref="E21:F21" si="6">E22</f>
        <v>0</v>
      </c>
      <c r="F21" s="39">
        <f t="shared" si="6"/>
        <v>3039.24</v>
      </c>
      <c r="G21" s="38">
        <f t="shared" si="0"/>
        <v>110.76431913932095</v>
      </c>
      <c r="H21" s="38"/>
    </row>
    <row r="22" spans="1:8" x14ac:dyDescent="0.25">
      <c r="A22" s="9"/>
      <c r="B22" s="9">
        <v>6615</v>
      </c>
      <c r="C22" s="32" t="s">
        <v>103</v>
      </c>
      <c r="D22" s="40">
        <v>2743.88</v>
      </c>
      <c r="E22" s="40"/>
      <c r="F22" s="40">
        <v>3039.24</v>
      </c>
      <c r="G22" s="38">
        <f t="shared" si="0"/>
        <v>110.76431913932095</v>
      </c>
      <c r="H22" s="38"/>
    </row>
    <row r="23" spans="1:8" s="36" customFormat="1" ht="25.5" x14ac:dyDescent="0.25">
      <c r="A23" s="35"/>
      <c r="B23" s="35">
        <v>67</v>
      </c>
      <c r="C23" s="8" t="s">
        <v>22</v>
      </c>
      <c r="D23" s="39">
        <f>D24</f>
        <v>426592.91</v>
      </c>
      <c r="E23" s="39">
        <v>459771</v>
      </c>
      <c r="F23" s="39">
        <f t="shared" ref="F23" si="7">F24</f>
        <v>467590.38</v>
      </c>
      <c r="G23" s="38">
        <f t="shared" si="0"/>
        <v>109.61044336156456</v>
      </c>
      <c r="H23" s="38">
        <f t="shared" si="1"/>
        <v>101.70071187612963</v>
      </c>
    </row>
    <row r="24" spans="1:8" s="36" customFormat="1" ht="25.5" x14ac:dyDescent="0.25">
      <c r="A24" s="35"/>
      <c r="B24" s="35">
        <v>671</v>
      </c>
      <c r="C24" s="8" t="s">
        <v>104</v>
      </c>
      <c r="D24" s="39">
        <f>D25+D26</f>
        <v>426592.91</v>
      </c>
      <c r="E24" s="39">
        <f t="shared" ref="E24:F24" si="8">E25+E26</f>
        <v>0</v>
      </c>
      <c r="F24" s="39">
        <f t="shared" si="8"/>
        <v>467590.38</v>
      </c>
      <c r="G24" s="38">
        <f t="shared" si="0"/>
        <v>109.61044336156456</v>
      </c>
      <c r="H24" s="38"/>
    </row>
    <row r="25" spans="1:8" s="85" customFormat="1" ht="25.5" x14ac:dyDescent="0.25">
      <c r="A25" s="9"/>
      <c r="B25" s="9">
        <v>6711</v>
      </c>
      <c r="C25" s="13" t="s">
        <v>105</v>
      </c>
      <c r="D25" s="40">
        <v>392079.43</v>
      </c>
      <c r="E25" s="40"/>
      <c r="F25" s="40">
        <v>445325.92</v>
      </c>
      <c r="G25" s="38">
        <f t="shared" si="0"/>
        <v>113.58053647445875</v>
      </c>
      <c r="H25" s="38"/>
    </row>
    <row r="26" spans="1:8" s="85" customFormat="1" ht="25.5" x14ac:dyDescent="0.25">
      <c r="A26" s="9"/>
      <c r="B26" s="9">
        <v>6712</v>
      </c>
      <c r="C26" s="13" t="s">
        <v>106</v>
      </c>
      <c r="D26" s="40">
        <v>34513.480000000003</v>
      </c>
      <c r="E26" s="40"/>
      <c r="F26" s="40">
        <v>22264.46</v>
      </c>
      <c r="G26" s="38">
        <f t="shared" si="0"/>
        <v>64.509461230800241</v>
      </c>
      <c r="H26" s="38"/>
    </row>
    <row r="27" spans="1:8" s="36" customFormat="1" x14ac:dyDescent="0.25">
      <c r="A27" s="35"/>
      <c r="B27" s="35">
        <v>68</v>
      </c>
      <c r="C27" s="8" t="s">
        <v>88</v>
      </c>
      <c r="D27" s="39">
        <f>D28</f>
        <v>347.3</v>
      </c>
      <c r="E27" s="39">
        <f t="shared" ref="E27:F27" si="9">E28</f>
        <v>0</v>
      </c>
      <c r="F27" s="39">
        <f t="shared" si="9"/>
        <v>400</v>
      </c>
      <c r="G27" s="38">
        <f t="shared" si="0"/>
        <v>115.17420097898071</v>
      </c>
      <c r="H27" s="38"/>
    </row>
    <row r="28" spans="1:8" s="36" customFormat="1" x14ac:dyDescent="0.25">
      <c r="A28" s="35"/>
      <c r="B28" s="35">
        <v>683</v>
      </c>
      <c r="C28" s="8" t="s">
        <v>107</v>
      </c>
      <c r="D28" s="39">
        <f>D29</f>
        <v>347.3</v>
      </c>
      <c r="E28" s="39">
        <f t="shared" ref="E28:F28" si="10">E29</f>
        <v>0</v>
      </c>
      <c r="F28" s="39">
        <f t="shared" si="10"/>
        <v>400</v>
      </c>
      <c r="G28" s="38">
        <f t="shared" si="0"/>
        <v>115.17420097898071</v>
      </c>
      <c r="H28" s="38"/>
    </row>
    <row r="29" spans="1:8" x14ac:dyDescent="0.25">
      <c r="A29" s="9"/>
      <c r="B29" s="9">
        <v>6831</v>
      </c>
      <c r="C29" s="13" t="s">
        <v>107</v>
      </c>
      <c r="D29" s="40">
        <v>347.3</v>
      </c>
      <c r="E29" s="40"/>
      <c r="F29" s="40">
        <v>400</v>
      </c>
      <c r="G29" s="38">
        <f t="shared" si="0"/>
        <v>115.17420097898071</v>
      </c>
      <c r="H29" s="38"/>
    </row>
    <row r="30" spans="1:8" s="36" customFormat="1" ht="25.5" x14ac:dyDescent="0.25">
      <c r="A30" s="35">
        <v>7</v>
      </c>
      <c r="B30" s="35"/>
      <c r="C30" s="8" t="s">
        <v>191</v>
      </c>
      <c r="D30" s="39"/>
      <c r="E30" s="39">
        <f>E31</f>
        <v>100</v>
      </c>
      <c r="F30" s="39">
        <f>F31</f>
        <v>436.56</v>
      </c>
      <c r="G30" s="38"/>
      <c r="H30" s="38">
        <f t="shared" si="1"/>
        <v>436.55999999999995</v>
      </c>
    </row>
    <row r="31" spans="1:8" ht="25.5" x14ac:dyDescent="0.25">
      <c r="A31" s="9"/>
      <c r="B31" s="9">
        <v>72</v>
      </c>
      <c r="C31" s="13" t="s">
        <v>192</v>
      </c>
      <c r="D31" s="40"/>
      <c r="E31" s="40">
        <v>100</v>
      </c>
      <c r="F31" s="40">
        <v>436.56</v>
      </c>
      <c r="G31" s="38"/>
      <c r="H31" s="38">
        <f t="shared" si="1"/>
        <v>436.55999999999995</v>
      </c>
    </row>
    <row r="34" spans="1:8" ht="15.75" x14ac:dyDescent="0.25">
      <c r="A34" s="209" t="s">
        <v>32</v>
      </c>
      <c r="B34" s="230"/>
      <c r="C34" s="230"/>
      <c r="D34" s="230"/>
      <c r="E34" s="230"/>
      <c r="F34" s="230"/>
      <c r="G34" s="230"/>
      <c r="H34" s="230"/>
    </row>
    <row r="35" spans="1:8" ht="18" x14ac:dyDescent="0.25">
      <c r="A35" s="4"/>
      <c r="B35" s="4"/>
      <c r="C35" s="4"/>
      <c r="D35" s="66"/>
      <c r="E35" s="4"/>
      <c r="F35" s="4"/>
      <c r="G35" s="66"/>
      <c r="H35" s="5"/>
    </row>
    <row r="36" spans="1:8" s="70" customFormat="1" x14ac:dyDescent="0.25">
      <c r="A36" s="68" t="s">
        <v>5</v>
      </c>
      <c r="B36" s="69" t="s">
        <v>6</v>
      </c>
      <c r="C36" s="69" t="s">
        <v>8</v>
      </c>
      <c r="D36" s="137" t="s">
        <v>96</v>
      </c>
      <c r="E36" s="68" t="s">
        <v>189</v>
      </c>
      <c r="F36" s="68" t="s">
        <v>190</v>
      </c>
      <c r="G36" s="68" t="s">
        <v>93</v>
      </c>
      <c r="H36" s="68" t="s">
        <v>93</v>
      </c>
    </row>
    <row r="37" spans="1:8" x14ac:dyDescent="0.25">
      <c r="A37" s="25"/>
      <c r="B37" s="26"/>
      <c r="C37" s="24" t="s">
        <v>1</v>
      </c>
      <c r="D37" s="38">
        <f>D38+D89</f>
        <v>3359945.9400000004</v>
      </c>
      <c r="E37" s="38">
        <f>E38+E89</f>
        <v>2946147</v>
      </c>
      <c r="F37" s="38">
        <f>F38+F89</f>
        <v>4006586.5900000003</v>
      </c>
      <c r="G37" s="38">
        <f>F37/D37*100</f>
        <v>119.24556708790379</v>
      </c>
      <c r="H37" s="38">
        <f>F37/E37*100</f>
        <v>135.99411672262113</v>
      </c>
    </row>
    <row r="38" spans="1:8" ht="15.75" customHeight="1" x14ac:dyDescent="0.25">
      <c r="A38" s="8">
        <v>3</v>
      </c>
      <c r="B38" s="8"/>
      <c r="C38" s="8" t="s">
        <v>9</v>
      </c>
      <c r="D38" s="39">
        <f>D39+D48+D80+D86</f>
        <v>3304977.4000000004</v>
      </c>
      <c r="E38" s="39">
        <f>E39+E48+E80+E86</f>
        <v>2869908</v>
      </c>
      <c r="F38" s="39">
        <f>F39+F48+F80+F86</f>
        <v>3950075.9200000004</v>
      </c>
      <c r="G38" s="38">
        <f t="shared" ref="G38:G101" si="11">F38/D38*100</f>
        <v>119.51899943400521</v>
      </c>
      <c r="H38" s="38">
        <f t="shared" ref="H38:H102" si="12">F38/E38*100</f>
        <v>137.63771939727687</v>
      </c>
    </row>
    <row r="39" spans="1:8" s="36" customFormat="1" ht="15.75" customHeight="1" x14ac:dyDescent="0.25">
      <c r="A39" s="8"/>
      <c r="B39" s="8">
        <v>31</v>
      </c>
      <c r="C39" s="8" t="s">
        <v>10</v>
      </c>
      <c r="D39" s="39">
        <f>D40+D44+D46</f>
        <v>2649769.5300000003</v>
      </c>
      <c r="E39" s="39">
        <v>2208710</v>
      </c>
      <c r="F39" s="39">
        <f t="shared" ref="F39" si="13">F40+F44+F46</f>
        <v>3214146.9400000004</v>
      </c>
      <c r="G39" s="38">
        <f t="shared" si="11"/>
        <v>121.29911313456761</v>
      </c>
      <c r="H39" s="38">
        <f t="shared" si="12"/>
        <v>145.52145551022997</v>
      </c>
    </row>
    <row r="40" spans="1:8" s="36" customFormat="1" ht="15.75" customHeight="1" x14ac:dyDescent="0.25">
      <c r="A40" s="8"/>
      <c r="B40" s="8">
        <v>311</v>
      </c>
      <c r="C40" s="8" t="s">
        <v>108</v>
      </c>
      <c r="D40" s="39">
        <f>D41+D42+D43</f>
        <v>2197446.9300000002</v>
      </c>
      <c r="E40" s="39">
        <f t="shared" ref="E40:F40" si="14">E41+E42+E43</f>
        <v>0</v>
      </c>
      <c r="F40" s="39">
        <f t="shared" si="14"/>
        <v>2666420.33</v>
      </c>
      <c r="G40" s="38">
        <f t="shared" si="11"/>
        <v>121.34173952496772</v>
      </c>
      <c r="H40" s="38"/>
    </row>
    <row r="41" spans="1:8" ht="15.75" customHeight="1" x14ac:dyDescent="0.25">
      <c r="A41" s="8"/>
      <c r="B41" s="13">
        <v>3111</v>
      </c>
      <c r="C41" s="13" t="s">
        <v>109</v>
      </c>
      <c r="D41" s="40">
        <v>2015282.89</v>
      </c>
      <c r="E41" s="40"/>
      <c r="F41" s="40">
        <v>2421106.7200000002</v>
      </c>
      <c r="G41" s="38">
        <f t="shared" si="11"/>
        <v>120.13731332775819</v>
      </c>
      <c r="H41" s="38"/>
    </row>
    <row r="42" spans="1:8" ht="15.75" customHeight="1" x14ac:dyDescent="0.25">
      <c r="A42" s="8"/>
      <c r="B42" s="13">
        <v>3113</v>
      </c>
      <c r="C42" s="13" t="s">
        <v>110</v>
      </c>
      <c r="D42" s="40">
        <v>53380.83</v>
      </c>
      <c r="E42" s="40"/>
      <c r="F42" s="40">
        <v>89578.29</v>
      </c>
      <c r="G42" s="38">
        <f t="shared" si="11"/>
        <v>167.80984859171352</v>
      </c>
      <c r="H42" s="38"/>
    </row>
    <row r="43" spans="1:8" ht="15.75" customHeight="1" x14ac:dyDescent="0.25">
      <c r="A43" s="8"/>
      <c r="B43" s="13">
        <v>3114</v>
      </c>
      <c r="C43" s="13" t="s">
        <v>111</v>
      </c>
      <c r="D43" s="40">
        <v>128783.21</v>
      </c>
      <c r="E43" s="40"/>
      <c r="F43" s="40">
        <v>155735.32</v>
      </c>
      <c r="G43" s="38">
        <f t="shared" si="11"/>
        <v>120.9282793929426</v>
      </c>
      <c r="H43" s="38"/>
    </row>
    <row r="44" spans="1:8" s="36" customFormat="1" x14ac:dyDescent="0.25">
      <c r="A44" s="35"/>
      <c r="B44" s="35">
        <v>312</v>
      </c>
      <c r="C44" s="35" t="s">
        <v>112</v>
      </c>
      <c r="D44" s="39">
        <f>D45</f>
        <v>89738.240000000005</v>
      </c>
      <c r="E44" s="39">
        <f t="shared" ref="E44:F44" si="15">E45</f>
        <v>0</v>
      </c>
      <c r="F44" s="39">
        <f t="shared" si="15"/>
        <v>106863.39</v>
      </c>
      <c r="G44" s="38">
        <f t="shared" si="11"/>
        <v>119.08344759157299</v>
      </c>
      <c r="H44" s="38"/>
    </row>
    <row r="45" spans="1:8" x14ac:dyDescent="0.25">
      <c r="A45" s="9"/>
      <c r="B45" s="9">
        <v>3121</v>
      </c>
      <c r="C45" s="9" t="s">
        <v>112</v>
      </c>
      <c r="D45" s="40">
        <v>89738.240000000005</v>
      </c>
      <c r="E45" s="40"/>
      <c r="F45" s="40">
        <v>106863.39</v>
      </c>
      <c r="G45" s="38">
        <f t="shared" si="11"/>
        <v>119.08344759157299</v>
      </c>
      <c r="H45" s="38"/>
    </row>
    <row r="46" spans="1:8" s="36" customFormat="1" x14ac:dyDescent="0.25">
      <c r="A46" s="35"/>
      <c r="B46" s="35">
        <v>313</v>
      </c>
      <c r="C46" s="35" t="s">
        <v>113</v>
      </c>
      <c r="D46" s="39">
        <f>D47</f>
        <v>362584.36</v>
      </c>
      <c r="E46" s="39">
        <f t="shared" ref="E46:F46" si="16">E47</f>
        <v>0</v>
      </c>
      <c r="F46" s="39">
        <f t="shared" si="16"/>
        <v>440863.22</v>
      </c>
      <c r="G46" s="38">
        <f t="shared" si="11"/>
        <v>121.58914410980108</v>
      </c>
      <c r="H46" s="38"/>
    </row>
    <row r="47" spans="1:8" x14ac:dyDescent="0.25">
      <c r="A47" s="9"/>
      <c r="B47" s="9">
        <v>3132</v>
      </c>
      <c r="C47" s="9" t="s">
        <v>114</v>
      </c>
      <c r="D47" s="40">
        <v>362584.36</v>
      </c>
      <c r="E47" s="40"/>
      <c r="F47" s="40">
        <v>440863.22</v>
      </c>
      <c r="G47" s="38">
        <f t="shared" si="11"/>
        <v>121.58914410980108</v>
      </c>
      <c r="H47" s="38"/>
    </row>
    <row r="48" spans="1:8" s="36" customFormat="1" x14ac:dyDescent="0.25">
      <c r="A48" s="35"/>
      <c r="B48" s="35">
        <v>32</v>
      </c>
      <c r="C48" s="35" t="s">
        <v>18</v>
      </c>
      <c r="D48" s="39">
        <f>D49+D54+D61+D73</f>
        <v>651516.39999999991</v>
      </c>
      <c r="E48" s="39">
        <v>658269</v>
      </c>
      <c r="F48" s="39">
        <f>F49+F54+F61+F73+F71</f>
        <v>733317.08</v>
      </c>
      <c r="G48" s="38">
        <f t="shared" si="11"/>
        <v>112.55542914959624</v>
      </c>
      <c r="H48" s="38">
        <f t="shared" si="12"/>
        <v>111.40082246011889</v>
      </c>
    </row>
    <row r="49" spans="1:8" s="36" customFormat="1" x14ac:dyDescent="0.25">
      <c r="A49" s="35"/>
      <c r="B49" s="35">
        <v>321</v>
      </c>
      <c r="C49" s="35" t="s">
        <v>115</v>
      </c>
      <c r="D49" s="39">
        <f>D50+D51+D52+D53</f>
        <v>110541.25</v>
      </c>
      <c r="E49" s="39">
        <f t="shared" ref="E49:F49" si="17">E50+E51+E52+E53</f>
        <v>0</v>
      </c>
      <c r="F49" s="39">
        <f t="shared" si="17"/>
        <v>124565.88</v>
      </c>
      <c r="G49" s="38">
        <f t="shared" si="11"/>
        <v>112.68723666504586</v>
      </c>
      <c r="H49" s="38"/>
    </row>
    <row r="50" spans="1:8" x14ac:dyDescent="0.25">
      <c r="A50" s="9"/>
      <c r="B50" s="9">
        <v>3211</v>
      </c>
      <c r="C50" s="9" t="s">
        <v>116</v>
      </c>
      <c r="D50" s="40">
        <v>15256.13</v>
      </c>
      <c r="E50" s="40"/>
      <c r="F50" s="40">
        <v>13996.43</v>
      </c>
      <c r="G50" s="38">
        <f t="shared" si="11"/>
        <v>91.742991177972399</v>
      </c>
      <c r="H50" s="38"/>
    </row>
    <row r="51" spans="1:8" x14ac:dyDescent="0.25">
      <c r="A51" s="9"/>
      <c r="B51" s="9">
        <v>3212</v>
      </c>
      <c r="C51" s="9" t="s">
        <v>117</v>
      </c>
      <c r="D51" s="40">
        <v>92235.04</v>
      </c>
      <c r="E51" s="40"/>
      <c r="F51" s="40">
        <v>100152.32000000001</v>
      </c>
      <c r="G51" s="38">
        <f t="shared" si="11"/>
        <v>108.58380936355643</v>
      </c>
      <c r="H51" s="38"/>
    </row>
    <row r="52" spans="1:8" x14ac:dyDescent="0.25">
      <c r="A52" s="9"/>
      <c r="B52" s="9">
        <v>3213</v>
      </c>
      <c r="C52" s="9" t="s">
        <v>118</v>
      </c>
      <c r="D52" s="40">
        <v>416</v>
      </c>
      <c r="E52" s="40"/>
      <c r="F52" s="40">
        <v>8156</v>
      </c>
      <c r="G52" s="38">
        <f t="shared" si="11"/>
        <v>1960.5769230769231</v>
      </c>
      <c r="H52" s="38"/>
    </row>
    <row r="53" spans="1:8" x14ac:dyDescent="0.25">
      <c r="A53" s="9"/>
      <c r="B53" s="9">
        <v>3214</v>
      </c>
      <c r="C53" s="9" t="s">
        <v>119</v>
      </c>
      <c r="D53" s="40">
        <v>2634.08</v>
      </c>
      <c r="E53" s="40"/>
      <c r="F53" s="40">
        <v>2261.13</v>
      </c>
      <c r="G53" s="38">
        <f t="shared" si="11"/>
        <v>85.841356374901295</v>
      </c>
      <c r="H53" s="38"/>
    </row>
    <row r="54" spans="1:8" s="36" customFormat="1" x14ac:dyDescent="0.25">
      <c r="A54" s="35"/>
      <c r="B54" s="35">
        <v>322</v>
      </c>
      <c r="C54" s="35" t="s">
        <v>120</v>
      </c>
      <c r="D54" s="39">
        <f>D55+D57+D56+D58+D59+D60</f>
        <v>253262.76000000004</v>
      </c>
      <c r="E54" s="39">
        <f t="shared" ref="E54:F54" si="18">E55+E57+E56+E58+E59+E60</f>
        <v>0</v>
      </c>
      <c r="F54" s="39">
        <f t="shared" si="18"/>
        <v>277690.38999999996</v>
      </c>
      <c r="G54" s="38">
        <f t="shared" si="11"/>
        <v>109.64517246830916</v>
      </c>
      <c r="H54" s="38"/>
    </row>
    <row r="55" spans="1:8" x14ac:dyDescent="0.25">
      <c r="A55" s="9"/>
      <c r="B55" s="9">
        <v>3221</v>
      </c>
      <c r="C55" s="9" t="s">
        <v>125</v>
      </c>
      <c r="D55" s="40">
        <v>49335.15</v>
      </c>
      <c r="E55" s="40"/>
      <c r="F55" s="40">
        <v>55268.74</v>
      </c>
      <c r="G55" s="38">
        <f t="shared" si="11"/>
        <v>112.02710440730392</v>
      </c>
      <c r="H55" s="38"/>
    </row>
    <row r="56" spans="1:8" x14ac:dyDescent="0.25">
      <c r="A56" s="9"/>
      <c r="B56" s="9">
        <v>3222</v>
      </c>
      <c r="C56" s="9" t="s">
        <v>121</v>
      </c>
      <c r="D56" s="40">
        <v>147757.53</v>
      </c>
      <c r="E56" s="40"/>
      <c r="F56" s="40">
        <v>154449.69</v>
      </c>
      <c r="G56" s="38">
        <f t="shared" si="11"/>
        <v>104.52914988495003</v>
      </c>
      <c r="H56" s="38"/>
    </row>
    <row r="57" spans="1:8" x14ac:dyDescent="0.25">
      <c r="A57" s="9"/>
      <c r="B57" s="9">
        <v>3223</v>
      </c>
      <c r="C57" s="9" t="s">
        <v>122</v>
      </c>
      <c r="D57" s="40">
        <v>43101.02</v>
      </c>
      <c r="E57" s="40"/>
      <c r="F57" s="40">
        <v>47548.29</v>
      </c>
      <c r="G57" s="38">
        <f t="shared" si="11"/>
        <v>110.3182476888018</v>
      </c>
      <c r="H57" s="38"/>
    </row>
    <row r="58" spans="1:8" x14ac:dyDescent="0.25">
      <c r="A58" s="9"/>
      <c r="B58" s="9">
        <v>3224</v>
      </c>
      <c r="C58" s="9" t="s">
        <v>126</v>
      </c>
      <c r="D58" s="40">
        <v>10165.64</v>
      </c>
      <c r="E58" s="40"/>
      <c r="F58" s="40">
        <v>15384.44</v>
      </c>
      <c r="G58" s="38">
        <f t="shared" si="11"/>
        <v>151.33764327676369</v>
      </c>
      <c r="H58" s="38"/>
    </row>
    <row r="59" spans="1:8" x14ac:dyDescent="0.25">
      <c r="A59" s="9"/>
      <c r="B59" s="9">
        <v>3225</v>
      </c>
      <c r="C59" s="9" t="s">
        <v>123</v>
      </c>
      <c r="D59" s="40">
        <v>1916.78</v>
      </c>
      <c r="E59" s="40"/>
      <c r="F59" s="40">
        <v>2034.69</v>
      </c>
      <c r="G59" s="38">
        <f t="shared" si="11"/>
        <v>106.15146234831332</v>
      </c>
      <c r="H59" s="38"/>
    </row>
    <row r="60" spans="1:8" x14ac:dyDescent="0.25">
      <c r="A60" s="9"/>
      <c r="B60" s="9">
        <v>3227</v>
      </c>
      <c r="C60" s="9" t="s">
        <v>124</v>
      </c>
      <c r="D60" s="40">
        <v>986.64</v>
      </c>
      <c r="E60" s="40"/>
      <c r="F60" s="40">
        <v>3004.54</v>
      </c>
      <c r="G60" s="38">
        <f t="shared" si="11"/>
        <v>304.52241952485201</v>
      </c>
      <c r="H60" s="38"/>
    </row>
    <row r="61" spans="1:8" s="36" customFormat="1" x14ac:dyDescent="0.25">
      <c r="A61" s="35"/>
      <c r="B61" s="35">
        <v>323</v>
      </c>
      <c r="C61" s="35" t="s">
        <v>127</v>
      </c>
      <c r="D61" s="39">
        <f>D62+D63+D65+D66+D67+D69+D70+D68+D64</f>
        <v>264560.12999999995</v>
      </c>
      <c r="E61" s="39">
        <f>E62+E63+E65+E66+E67+E69+E70+E68</f>
        <v>0</v>
      </c>
      <c r="F61" s="39">
        <f>F62+F63+F65+F66+F67+F69+F70+F68</f>
        <v>265630.23</v>
      </c>
      <c r="G61" s="38">
        <f t="shared" si="11"/>
        <v>100.40448271627325</v>
      </c>
      <c r="H61" s="38"/>
    </row>
    <row r="62" spans="1:8" x14ac:dyDescent="0.25">
      <c r="A62" s="9"/>
      <c r="B62" s="9">
        <v>3231</v>
      </c>
      <c r="C62" s="9" t="s">
        <v>128</v>
      </c>
      <c r="D62" s="40">
        <v>212226.97</v>
      </c>
      <c r="E62" s="40"/>
      <c r="F62" s="40">
        <v>211547.94</v>
      </c>
      <c r="G62" s="38">
        <f t="shared" si="11"/>
        <v>99.680045377832982</v>
      </c>
      <c r="H62" s="38"/>
    </row>
    <row r="63" spans="1:8" x14ac:dyDescent="0.25">
      <c r="A63" s="9"/>
      <c r="B63" s="9">
        <v>3232</v>
      </c>
      <c r="C63" s="9" t="s">
        <v>129</v>
      </c>
      <c r="D63" s="40">
        <v>19010.52</v>
      </c>
      <c r="E63" s="40"/>
      <c r="F63" s="40">
        <v>17292.48</v>
      </c>
      <c r="G63" s="38">
        <f t="shared" si="11"/>
        <v>90.962688027471103</v>
      </c>
      <c r="H63" s="38"/>
    </row>
    <row r="64" spans="1:8" x14ac:dyDescent="0.25">
      <c r="A64" s="9"/>
      <c r="B64" s="9">
        <v>3233</v>
      </c>
      <c r="C64" s="9" t="s">
        <v>220</v>
      </c>
      <c r="D64" s="40">
        <v>320</v>
      </c>
      <c r="E64" s="40"/>
      <c r="F64" s="40"/>
      <c r="G64" s="38">
        <f t="shared" si="11"/>
        <v>0</v>
      </c>
      <c r="H64" s="38"/>
    </row>
    <row r="65" spans="1:8" x14ac:dyDescent="0.25">
      <c r="A65" s="9"/>
      <c r="B65" s="9">
        <v>3234</v>
      </c>
      <c r="C65" s="9" t="s">
        <v>130</v>
      </c>
      <c r="D65" s="40">
        <v>8329.15</v>
      </c>
      <c r="E65" s="40"/>
      <c r="F65" s="40">
        <v>8433.49</v>
      </c>
      <c r="G65" s="38">
        <f t="shared" si="11"/>
        <v>101.25270885984764</v>
      </c>
      <c r="H65" s="38"/>
    </row>
    <row r="66" spans="1:8" x14ac:dyDescent="0.25">
      <c r="A66" s="9"/>
      <c r="B66" s="9">
        <v>3235</v>
      </c>
      <c r="C66" s="9" t="s">
        <v>131</v>
      </c>
      <c r="D66" s="40">
        <v>5714.72</v>
      </c>
      <c r="E66" s="40"/>
      <c r="F66" s="40">
        <v>5589.72</v>
      </c>
      <c r="G66" s="38">
        <f t="shared" si="11"/>
        <v>97.81266623736596</v>
      </c>
      <c r="H66" s="38"/>
    </row>
    <row r="67" spans="1:8" x14ac:dyDescent="0.25">
      <c r="A67" s="9"/>
      <c r="B67" s="9">
        <v>3236</v>
      </c>
      <c r="C67" s="9" t="s">
        <v>132</v>
      </c>
      <c r="D67" s="40">
        <v>6060.02</v>
      </c>
      <c r="E67" s="40"/>
      <c r="F67" s="40">
        <v>9309.1299999999992</v>
      </c>
      <c r="G67" s="38">
        <f t="shared" si="11"/>
        <v>153.61549961881312</v>
      </c>
      <c r="H67" s="38"/>
    </row>
    <row r="68" spans="1:8" x14ac:dyDescent="0.25">
      <c r="A68" s="9"/>
      <c r="B68" s="9">
        <v>3237</v>
      </c>
      <c r="C68" s="9" t="s">
        <v>158</v>
      </c>
      <c r="D68" s="40">
        <v>4672.82</v>
      </c>
      <c r="E68" s="40"/>
      <c r="F68" s="40">
        <v>3231.99</v>
      </c>
      <c r="G68" s="38">
        <f t="shared" si="11"/>
        <v>69.165728617836763</v>
      </c>
      <c r="H68" s="38"/>
    </row>
    <row r="69" spans="1:8" x14ac:dyDescent="0.25">
      <c r="A69" s="9"/>
      <c r="B69" s="9">
        <v>3238</v>
      </c>
      <c r="C69" s="9" t="s">
        <v>133</v>
      </c>
      <c r="D69" s="40">
        <v>3168.96</v>
      </c>
      <c r="E69" s="40"/>
      <c r="F69" s="40">
        <v>5015.88</v>
      </c>
      <c r="G69" s="38">
        <f t="shared" si="11"/>
        <v>158.28158133898819</v>
      </c>
      <c r="H69" s="38"/>
    </row>
    <row r="70" spans="1:8" x14ac:dyDescent="0.25">
      <c r="A70" s="9"/>
      <c r="B70" s="9">
        <v>3239</v>
      </c>
      <c r="C70" s="9" t="s">
        <v>134</v>
      </c>
      <c r="D70" s="40">
        <v>5056.97</v>
      </c>
      <c r="E70" s="40"/>
      <c r="F70" s="40">
        <v>5209.6000000000004</v>
      </c>
      <c r="G70" s="38">
        <f t="shared" si="11"/>
        <v>103.01821050945527</v>
      </c>
      <c r="H70" s="38"/>
    </row>
    <row r="71" spans="1:8" s="36" customFormat="1" x14ac:dyDescent="0.25">
      <c r="A71" s="35"/>
      <c r="B71" s="35">
        <v>324</v>
      </c>
      <c r="C71" s="35" t="s">
        <v>195</v>
      </c>
      <c r="D71" s="39"/>
      <c r="E71" s="39"/>
      <c r="F71" s="39">
        <f>F72</f>
        <v>38936</v>
      </c>
      <c r="G71" s="38"/>
      <c r="H71" s="38"/>
    </row>
    <row r="72" spans="1:8" x14ac:dyDescent="0.25">
      <c r="A72" s="9"/>
      <c r="B72" s="9">
        <v>3241</v>
      </c>
      <c r="C72" s="35" t="s">
        <v>196</v>
      </c>
      <c r="D72" s="40"/>
      <c r="E72" s="40"/>
      <c r="F72" s="40">
        <v>38936</v>
      </c>
      <c r="G72" s="38"/>
      <c r="H72" s="38"/>
    </row>
    <row r="73" spans="1:8" s="36" customFormat="1" x14ac:dyDescent="0.25">
      <c r="A73" s="35"/>
      <c r="B73" s="35">
        <v>329</v>
      </c>
      <c r="C73" s="35" t="s">
        <v>135</v>
      </c>
      <c r="D73" s="39">
        <f>D74+D76+D77+D78+D79+D75</f>
        <v>23152.26</v>
      </c>
      <c r="E73" s="39">
        <f t="shared" ref="E73:F73" si="19">E74+E76+E77+E78+E79+E75</f>
        <v>0</v>
      </c>
      <c r="F73" s="39">
        <f t="shared" si="19"/>
        <v>26494.579999999998</v>
      </c>
      <c r="G73" s="38">
        <f t="shared" si="11"/>
        <v>114.43625805860853</v>
      </c>
      <c r="H73" s="38"/>
    </row>
    <row r="74" spans="1:8" x14ac:dyDescent="0.25">
      <c r="A74" s="9"/>
      <c r="B74" s="9">
        <v>3292</v>
      </c>
      <c r="C74" s="9" t="s">
        <v>136</v>
      </c>
      <c r="D74" s="40">
        <v>10460.01</v>
      </c>
      <c r="E74" s="40"/>
      <c r="F74" s="40">
        <v>8247.77</v>
      </c>
      <c r="G74" s="38">
        <f t="shared" si="11"/>
        <v>78.850498230881243</v>
      </c>
      <c r="H74" s="38"/>
    </row>
    <row r="75" spans="1:8" x14ac:dyDescent="0.25">
      <c r="A75" s="9"/>
      <c r="B75" s="9">
        <v>3293</v>
      </c>
      <c r="C75" s="9" t="s">
        <v>160</v>
      </c>
      <c r="D75" s="40">
        <v>1585.94</v>
      </c>
      <c r="E75" s="40"/>
      <c r="F75" s="40">
        <v>2909.55</v>
      </c>
      <c r="G75" s="38">
        <f t="shared" si="11"/>
        <v>183.45902114834104</v>
      </c>
      <c r="H75" s="38"/>
    </row>
    <row r="76" spans="1:8" x14ac:dyDescent="0.25">
      <c r="A76" s="9"/>
      <c r="B76" s="9">
        <v>3294</v>
      </c>
      <c r="C76" s="9" t="s">
        <v>137</v>
      </c>
      <c r="D76" s="40">
        <v>233.09</v>
      </c>
      <c r="E76" s="40"/>
      <c r="F76" s="40">
        <v>265</v>
      </c>
      <c r="G76" s="38">
        <f t="shared" si="11"/>
        <v>113.68999099060449</v>
      </c>
      <c r="H76" s="38"/>
    </row>
    <row r="77" spans="1:8" x14ac:dyDescent="0.25">
      <c r="A77" s="9"/>
      <c r="B77" s="9">
        <v>3295</v>
      </c>
      <c r="C77" s="9" t="s">
        <v>138</v>
      </c>
      <c r="D77" s="40">
        <v>5753.2</v>
      </c>
      <c r="E77" s="40"/>
      <c r="F77" s="40">
        <v>7761.61</v>
      </c>
      <c r="G77" s="38">
        <f t="shared" si="11"/>
        <v>134.9094417020093</v>
      </c>
      <c r="H77" s="38"/>
    </row>
    <row r="78" spans="1:8" x14ac:dyDescent="0.25">
      <c r="A78" s="9"/>
      <c r="B78" s="9">
        <v>3296</v>
      </c>
      <c r="C78" s="9" t="s">
        <v>139</v>
      </c>
      <c r="D78" s="40">
        <v>375</v>
      </c>
      <c r="E78" s="40"/>
      <c r="F78" s="40">
        <v>0</v>
      </c>
      <c r="G78" s="38">
        <f t="shared" si="11"/>
        <v>0</v>
      </c>
      <c r="H78" s="38"/>
    </row>
    <row r="79" spans="1:8" x14ac:dyDescent="0.25">
      <c r="A79" s="9"/>
      <c r="B79" s="9">
        <v>3299</v>
      </c>
      <c r="C79" s="9" t="s">
        <v>140</v>
      </c>
      <c r="D79" s="40">
        <v>4745.0200000000004</v>
      </c>
      <c r="E79" s="40"/>
      <c r="F79" s="40">
        <v>7310.65</v>
      </c>
      <c r="G79" s="38">
        <f t="shared" si="11"/>
        <v>154.06995123308224</v>
      </c>
      <c r="H79" s="38"/>
    </row>
    <row r="80" spans="1:8" s="36" customFormat="1" x14ac:dyDescent="0.25">
      <c r="A80" s="35"/>
      <c r="B80" s="35">
        <v>34</v>
      </c>
      <c r="C80" s="35" t="s">
        <v>49</v>
      </c>
      <c r="D80" s="39">
        <f t="shared" ref="D80" si="20">D81+D83</f>
        <v>2168.9699999999998</v>
      </c>
      <c r="E80" s="39">
        <v>1429</v>
      </c>
      <c r="F80" s="39">
        <f>F81+F83</f>
        <v>1155.9000000000001</v>
      </c>
      <c r="G80" s="38">
        <f t="shared" si="11"/>
        <v>53.292576660811363</v>
      </c>
      <c r="H80" s="38">
        <f t="shared" si="12"/>
        <v>80.888733379986007</v>
      </c>
    </row>
    <row r="81" spans="1:8" s="36" customFormat="1" x14ac:dyDescent="0.25">
      <c r="A81" s="35"/>
      <c r="B81" s="35">
        <v>342</v>
      </c>
      <c r="C81" s="35" t="s">
        <v>141</v>
      </c>
      <c r="D81" s="39">
        <f>D82</f>
        <v>601.08000000000004</v>
      </c>
      <c r="E81" s="39">
        <f t="shared" ref="E81:F81" si="21">E82</f>
        <v>0</v>
      </c>
      <c r="F81" s="39">
        <f t="shared" si="21"/>
        <v>363.18</v>
      </c>
      <c r="G81" s="38">
        <f t="shared" si="11"/>
        <v>60.421241764823321</v>
      </c>
      <c r="H81" s="38"/>
    </row>
    <row r="82" spans="1:8" ht="38.25" x14ac:dyDescent="0.25">
      <c r="A82" s="9"/>
      <c r="B82" s="9">
        <v>3423</v>
      </c>
      <c r="C82" s="32" t="s">
        <v>142</v>
      </c>
      <c r="D82" s="40">
        <v>601.08000000000004</v>
      </c>
      <c r="E82" s="40"/>
      <c r="F82" s="40">
        <v>363.18</v>
      </c>
      <c r="G82" s="38">
        <f t="shared" si="11"/>
        <v>60.421241764823321</v>
      </c>
      <c r="H82" s="38"/>
    </row>
    <row r="83" spans="1:8" s="36" customFormat="1" x14ac:dyDescent="0.25">
      <c r="A83" s="35"/>
      <c r="B83" s="35">
        <v>343</v>
      </c>
      <c r="C83" s="35" t="s">
        <v>143</v>
      </c>
      <c r="D83" s="39">
        <f>D84+D85</f>
        <v>1567.8899999999999</v>
      </c>
      <c r="E83" s="39">
        <f t="shared" ref="E83:F83" si="22">E84+E85</f>
        <v>0</v>
      </c>
      <c r="F83" s="39">
        <f t="shared" si="22"/>
        <v>792.72</v>
      </c>
      <c r="G83" s="38">
        <f t="shared" si="11"/>
        <v>50.559669364560023</v>
      </c>
      <c r="H83" s="38"/>
    </row>
    <row r="84" spans="1:8" x14ac:dyDescent="0.25">
      <c r="A84" s="9"/>
      <c r="B84" s="9">
        <v>3431</v>
      </c>
      <c r="C84" s="32" t="s">
        <v>159</v>
      </c>
      <c r="D84" s="40">
        <v>1170.3599999999999</v>
      </c>
      <c r="E84" s="40"/>
      <c r="F84" s="40">
        <v>728.6</v>
      </c>
      <c r="G84" s="38">
        <f t="shared" si="11"/>
        <v>62.254349089169146</v>
      </c>
      <c r="H84" s="38"/>
    </row>
    <row r="85" spans="1:8" x14ac:dyDescent="0.25">
      <c r="A85" s="9"/>
      <c r="B85" s="9">
        <v>3433</v>
      </c>
      <c r="C85" s="9" t="s">
        <v>144</v>
      </c>
      <c r="D85" s="40">
        <v>397.53</v>
      </c>
      <c r="E85" s="40"/>
      <c r="F85" s="40">
        <v>64.12</v>
      </c>
      <c r="G85" s="38">
        <f t="shared" si="11"/>
        <v>16.129600281739744</v>
      </c>
      <c r="H85" s="38"/>
    </row>
    <row r="86" spans="1:8" s="36" customFormat="1" x14ac:dyDescent="0.25">
      <c r="A86" s="35"/>
      <c r="B86" s="35">
        <v>38</v>
      </c>
      <c r="C86" s="35" t="s">
        <v>50</v>
      </c>
      <c r="D86" s="39">
        <f>D87</f>
        <v>1522.5</v>
      </c>
      <c r="E86" s="39">
        <v>1500</v>
      </c>
      <c r="F86" s="39">
        <f t="shared" ref="F86" si="23">F87</f>
        <v>1456</v>
      </c>
      <c r="G86" s="38">
        <f t="shared" si="11"/>
        <v>95.632183908045974</v>
      </c>
      <c r="H86" s="38">
        <f t="shared" si="12"/>
        <v>97.066666666666663</v>
      </c>
    </row>
    <row r="87" spans="1:8" s="36" customFormat="1" x14ac:dyDescent="0.25">
      <c r="A87" s="35"/>
      <c r="B87" s="35">
        <v>381</v>
      </c>
      <c r="C87" s="35" t="s">
        <v>145</v>
      </c>
      <c r="D87" s="39">
        <f>D88</f>
        <v>1522.5</v>
      </c>
      <c r="E87" s="39">
        <f t="shared" ref="E87:F87" si="24">E88</f>
        <v>0</v>
      </c>
      <c r="F87" s="39">
        <f t="shared" si="24"/>
        <v>1456</v>
      </c>
      <c r="G87" s="38">
        <f t="shared" si="11"/>
        <v>95.632183908045974</v>
      </c>
      <c r="H87" s="38"/>
    </row>
    <row r="88" spans="1:8" x14ac:dyDescent="0.25">
      <c r="A88" s="9"/>
      <c r="B88" s="9">
        <v>3812</v>
      </c>
      <c r="C88" s="9" t="s">
        <v>146</v>
      </c>
      <c r="D88" s="40">
        <v>1522.5</v>
      </c>
      <c r="E88" s="40"/>
      <c r="F88" s="40">
        <v>1456</v>
      </c>
      <c r="G88" s="38">
        <f t="shared" si="11"/>
        <v>95.632183908045974</v>
      </c>
      <c r="H88" s="38"/>
    </row>
    <row r="89" spans="1:8" ht="25.5" x14ac:dyDescent="0.25">
      <c r="A89" s="11">
        <v>4</v>
      </c>
      <c r="B89" s="12"/>
      <c r="C89" s="17" t="s">
        <v>11</v>
      </c>
      <c r="D89" s="39">
        <f>D93</f>
        <v>54968.539999999994</v>
      </c>
      <c r="E89" s="39">
        <f>E93+E102</f>
        <v>76239</v>
      </c>
      <c r="F89" s="39">
        <f>F93+F90+F102</f>
        <v>56510.67</v>
      </c>
      <c r="G89" s="38">
        <f t="shared" si="11"/>
        <v>102.80547746038008</v>
      </c>
      <c r="H89" s="38">
        <f t="shared" si="12"/>
        <v>74.123047259276746</v>
      </c>
    </row>
    <row r="90" spans="1:8" ht="25.5" x14ac:dyDescent="0.25">
      <c r="A90" s="11"/>
      <c r="B90" s="12">
        <v>41</v>
      </c>
      <c r="C90" s="17" t="s">
        <v>197</v>
      </c>
      <c r="D90" s="39"/>
      <c r="E90" s="39"/>
      <c r="F90" s="39">
        <f>F91</f>
        <v>1124.53</v>
      </c>
      <c r="G90" s="38"/>
      <c r="H90" s="38"/>
    </row>
    <row r="91" spans="1:8" x14ac:dyDescent="0.25">
      <c r="A91" s="11"/>
      <c r="B91" s="156">
        <v>412</v>
      </c>
      <c r="C91" s="17" t="s">
        <v>198</v>
      </c>
      <c r="D91" s="39"/>
      <c r="E91" s="39"/>
      <c r="F91" s="39">
        <f>F92</f>
        <v>1124.53</v>
      </c>
      <c r="G91" s="38"/>
      <c r="H91" s="38"/>
    </row>
    <row r="92" spans="1:8" s="85" customFormat="1" x14ac:dyDescent="0.25">
      <c r="A92" s="155"/>
      <c r="B92" s="157">
        <v>4123</v>
      </c>
      <c r="C92" s="18" t="s">
        <v>199</v>
      </c>
      <c r="D92" s="40"/>
      <c r="E92" s="40"/>
      <c r="F92" s="40">
        <v>1124.53</v>
      </c>
      <c r="G92" s="38"/>
      <c r="H92" s="84"/>
    </row>
    <row r="93" spans="1:8" s="36" customFormat="1" ht="25.5" x14ac:dyDescent="0.25">
      <c r="A93" s="8"/>
      <c r="B93" s="8">
        <v>42</v>
      </c>
      <c r="C93" s="17" t="s">
        <v>23</v>
      </c>
      <c r="D93" s="39">
        <f>D94+D96+D100</f>
        <v>54968.539999999994</v>
      </c>
      <c r="E93" s="39">
        <v>63239</v>
      </c>
      <c r="F93" s="39">
        <f>F94+F96+F100</f>
        <v>49386.14</v>
      </c>
      <c r="G93" s="38">
        <f t="shared" si="11"/>
        <v>89.844372799423098</v>
      </c>
      <c r="H93" s="38">
        <f t="shared" si="12"/>
        <v>78.094435395879131</v>
      </c>
    </row>
    <row r="94" spans="1:8" s="36" customFormat="1" x14ac:dyDescent="0.25">
      <c r="A94" s="87"/>
      <c r="B94" s="87">
        <v>421</v>
      </c>
      <c r="C94" s="87" t="s">
        <v>147</v>
      </c>
      <c r="D94" s="96">
        <f>D95</f>
        <v>1182</v>
      </c>
      <c r="E94" s="96">
        <v>74239</v>
      </c>
      <c r="F94" s="89">
        <f t="shared" ref="F94" si="25">F95</f>
        <v>0</v>
      </c>
      <c r="G94" s="38">
        <f t="shared" si="11"/>
        <v>0</v>
      </c>
      <c r="H94" s="38"/>
    </row>
    <row r="95" spans="1:8" x14ac:dyDescent="0.25">
      <c r="A95" s="88"/>
      <c r="B95" s="88">
        <v>4212</v>
      </c>
      <c r="C95" s="88" t="s">
        <v>148</v>
      </c>
      <c r="D95" s="97">
        <v>1182</v>
      </c>
      <c r="E95" s="97" t="s">
        <v>97</v>
      </c>
      <c r="F95" s="90">
        <v>0</v>
      </c>
      <c r="G95" s="38">
        <f t="shared" si="11"/>
        <v>0</v>
      </c>
      <c r="H95" s="38"/>
    </row>
    <row r="96" spans="1:8" s="36" customFormat="1" x14ac:dyDescent="0.25">
      <c r="A96" s="87"/>
      <c r="B96" s="87">
        <v>422</v>
      </c>
      <c r="C96" s="87" t="s">
        <v>149</v>
      </c>
      <c r="D96" s="96">
        <f>D97+D98+D99</f>
        <v>32578.369999999995</v>
      </c>
      <c r="E96" s="96">
        <f t="shared" ref="E96:F96" si="26">E97+E98+E99</f>
        <v>0</v>
      </c>
      <c r="F96" s="89">
        <f t="shared" si="26"/>
        <v>27675.309999999998</v>
      </c>
      <c r="G96" s="38">
        <f t="shared" si="11"/>
        <v>84.949952990281602</v>
      </c>
      <c r="H96" s="38"/>
    </row>
    <row r="97" spans="1:8" x14ac:dyDescent="0.25">
      <c r="A97" s="88"/>
      <c r="B97" s="88">
        <v>4221</v>
      </c>
      <c r="C97" s="88" t="s">
        <v>150</v>
      </c>
      <c r="D97" s="97">
        <v>11640.21</v>
      </c>
      <c r="E97" s="97"/>
      <c r="F97" s="90">
        <v>18288.52</v>
      </c>
      <c r="G97" s="38">
        <f t="shared" si="11"/>
        <v>157.11503486620947</v>
      </c>
      <c r="H97" s="38"/>
    </row>
    <row r="98" spans="1:8" x14ac:dyDescent="0.25">
      <c r="A98" s="88"/>
      <c r="B98" s="88">
        <v>4223</v>
      </c>
      <c r="C98" s="88" t="s">
        <v>151</v>
      </c>
      <c r="D98" s="97">
        <v>723.9</v>
      </c>
      <c r="E98" s="97"/>
      <c r="F98" s="90">
        <v>5539.58</v>
      </c>
      <c r="G98" s="38">
        <f t="shared" si="11"/>
        <v>765.24105539439154</v>
      </c>
      <c r="H98" s="38"/>
    </row>
    <row r="99" spans="1:8" x14ac:dyDescent="0.25">
      <c r="A99" s="88"/>
      <c r="B99" s="88">
        <v>4227</v>
      </c>
      <c r="C99" s="88" t="s">
        <v>152</v>
      </c>
      <c r="D99" s="97">
        <v>20214.259999999998</v>
      </c>
      <c r="E99" s="97"/>
      <c r="F99" s="90">
        <v>3847.21</v>
      </c>
      <c r="G99" s="38">
        <f t="shared" si="11"/>
        <v>19.032158486138005</v>
      </c>
      <c r="H99" s="38"/>
    </row>
    <row r="100" spans="1:8" s="36" customFormat="1" x14ac:dyDescent="0.25">
      <c r="A100" s="87"/>
      <c r="B100" s="87">
        <v>424</v>
      </c>
      <c r="C100" s="87" t="s">
        <v>153</v>
      </c>
      <c r="D100" s="96">
        <f>D101</f>
        <v>21208.17</v>
      </c>
      <c r="E100" s="96">
        <f t="shared" ref="E100:F100" si="27">E101</f>
        <v>0</v>
      </c>
      <c r="F100" s="89">
        <f t="shared" si="27"/>
        <v>21710.83</v>
      </c>
      <c r="G100" s="38">
        <f t="shared" si="11"/>
        <v>102.37012434359025</v>
      </c>
      <c r="H100" s="38"/>
    </row>
    <row r="101" spans="1:8" x14ac:dyDescent="0.25">
      <c r="A101" s="88"/>
      <c r="B101" s="88">
        <v>4241</v>
      </c>
      <c r="C101" s="88" t="s">
        <v>154</v>
      </c>
      <c r="D101" s="97">
        <v>21208.17</v>
      </c>
      <c r="E101" s="96"/>
      <c r="F101" s="90">
        <v>21710.83</v>
      </c>
      <c r="G101" s="38">
        <f t="shared" si="11"/>
        <v>102.37012434359025</v>
      </c>
      <c r="H101" s="38"/>
    </row>
    <row r="102" spans="1:8" s="36" customFormat="1" x14ac:dyDescent="0.25">
      <c r="A102" s="87"/>
      <c r="B102" s="170">
        <v>45</v>
      </c>
      <c r="C102" s="150" t="s">
        <v>193</v>
      </c>
      <c r="D102" s="87"/>
      <c r="E102" s="96">
        <v>13000</v>
      </c>
      <c r="F102" s="96">
        <f>F103</f>
        <v>6000</v>
      </c>
      <c r="G102" s="38"/>
      <c r="H102" s="38">
        <f t="shared" si="12"/>
        <v>46.153846153846153</v>
      </c>
    </row>
    <row r="103" spans="1:8" s="36" customFormat="1" x14ac:dyDescent="0.25">
      <c r="A103" s="87"/>
      <c r="B103" s="150">
        <v>451</v>
      </c>
      <c r="C103" s="150" t="s">
        <v>210</v>
      </c>
      <c r="D103" s="87"/>
      <c r="E103" s="96"/>
      <c r="F103" s="96">
        <f>F104</f>
        <v>6000</v>
      </c>
      <c r="G103" s="38"/>
      <c r="H103" s="38"/>
    </row>
    <row r="104" spans="1:8" s="85" customFormat="1" x14ac:dyDescent="0.25">
      <c r="A104" s="171"/>
      <c r="B104" s="172">
        <v>4511</v>
      </c>
      <c r="C104" s="172" t="s">
        <v>210</v>
      </c>
      <c r="D104" s="171"/>
      <c r="E104" s="173"/>
      <c r="F104" s="173">
        <v>6000</v>
      </c>
      <c r="G104" s="38"/>
      <c r="H104" s="38"/>
    </row>
  </sheetData>
  <mergeCells count="3">
    <mergeCell ref="A34:H34"/>
    <mergeCell ref="A3:H3"/>
    <mergeCell ref="A5:H5"/>
  </mergeCells>
  <pageMargins left="0.7" right="0.7" top="0.75" bottom="0.75" header="0.3" footer="0.3"/>
  <pageSetup paperSize="9" scale="72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topLeftCell="A22" workbookViewId="0">
      <selection activeCell="D48" sqref="D48"/>
    </sheetView>
  </sheetViews>
  <sheetFormatPr defaultRowHeight="15" x14ac:dyDescent="0.25"/>
  <cols>
    <col min="1" max="6" width="25.28515625" customWidth="1"/>
    <col min="7" max="8" width="9.140625" style="54"/>
  </cols>
  <sheetData>
    <row r="1" spans="1:18" ht="18" x14ac:dyDescent="0.25">
      <c r="C1" s="16"/>
      <c r="D1" s="16"/>
      <c r="E1" s="66"/>
      <c r="F1" s="5"/>
    </row>
    <row r="2" spans="1:18" ht="18" customHeight="1" x14ac:dyDescent="0.25">
      <c r="A2" s="209" t="s">
        <v>4</v>
      </c>
      <c r="B2" s="209"/>
      <c r="C2" s="209"/>
      <c r="D2" s="209"/>
      <c r="E2" s="209"/>
      <c r="F2" s="209"/>
    </row>
    <row r="3" spans="1:18" ht="18" x14ac:dyDescent="0.25">
      <c r="A3" s="16"/>
      <c r="B3" s="66"/>
      <c r="C3" s="16"/>
      <c r="D3" s="16"/>
      <c r="E3" s="66"/>
      <c r="F3" s="5"/>
    </row>
    <row r="4" spans="1:18" ht="15.75" customHeight="1" x14ac:dyDescent="0.25">
      <c r="A4" s="209" t="s">
        <v>33</v>
      </c>
      <c r="B4" s="209"/>
      <c r="C4" s="209"/>
      <c r="D4" s="209"/>
      <c r="E4" s="209"/>
      <c r="F4" s="209"/>
    </row>
    <row r="5" spans="1:18" ht="18" x14ac:dyDescent="0.25">
      <c r="A5" s="16"/>
      <c r="B5" s="66"/>
      <c r="C5" s="16"/>
      <c r="D5" s="16"/>
      <c r="E5" s="66"/>
      <c r="F5" s="5"/>
    </row>
    <row r="6" spans="1:18" s="70" customFormat="1" x14ac:dyDescent="0.25">
      <c r="A6" s="68" t="s">
        <v>35</v>
      </c>
      <c r="B6" s="137" t="s">
        <v>96</v>
      </c>
      <c r="C6" s="68" t="s">
        <v>189</v>
      </c>
      <c r="D6" s="68" t="s">
        <v>190</v>
      </c>
      <c r="E6" s="68" t="s">
        <v>93</v>
      </c>
      <c r="F6" s="68" t="s">
        <v>93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x14ac:dyDescent="0.25">
      <c r="A7" s="27" t="s">
        <v>0</v>
      </c>
      <c r="B7" s="129">
        <f>B8+B10+B12+B19+B21</f>
        <v>3425385.0300000003</v>
      </c>
      <c r="C7" s="128">
        <f>C8+C10+C12+C18+C20</f>
        <v>2950603</v>
      </c>
      <c r="D7" s="128">
        <f>D8+D10+D12+D18+D20</f>
        <v>3683616.67</v>
      </c>
      <c r="E7" s="38">
        <f>D7/B7*100</f>
        <v>107.53876243804335</v>
      </c>
      <c r="F7" s="38">
        <f>D7/C7*100</f>
        <v>124.84284297141974</v>
      </c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18" x14ac:dyDescent="0.25">
      <c r="A8" s="17" t="s">
        <v>37</v>
      </c>
      <c r="B8" s="129">
        <f>B9</f>
        <v>64408.77</v>
      </c>
      <c r="C8" s="128">
        <f>C9</f>
        <v>72526</v>
      </c>
      <c r="D8" s="128">
        <f>D9</f>
        <v>61415.42</v>
      </c>
      <c r="E8" s="38">
        <f t="shared" ref="E8:E21" si="0">D8/B8*100</f>
        <v>95.352573880855047</v>
      </c>
      <c r="F8" s="38">
        <f t="shared" ref="F8:F21" si="1">D8/C8*100</f>
        <v>84.680555938559962</v>
      </c>
    </row>
    <row r="9" spans="1:18" x14ac:dyDescent="0.25">
      <c r="A9" s="10" t="s">
        <v>85</v>
      </c>
      <c r="B9" s="75">
        <v>64408.77</v>
      </c>
      <c r="C9" s="40">
        <v>72526</v>
      </c>
      <c r="D9" s="40">
        <v>61415.42</v>
      </c>
      <c r="E9" s="38">
        <f t="shared" si="0"/>
        <v>95.352573880855047</v>
      </c>
      <c r="F9" s="38">
        <f t="shared" si="1"/>
        <v>84.680555938559962</v>
      </c>
    </row>
    <row r="10" spans="1:18" s="36" customFormat="1" x14ac:dyDescent="0.25">
      <c r="A10" s="35" t="s">
        <v>38</v>
      </c>
      <c r="B10" s="77">
        <f>B11</f>
        <v>32438.18</v>
      </c>
      <c r="C10" s="39">
        <f>C11</f>
        <v>24003</v>
      </c>
      <c r="D10" s="39">
        <f>D11</f>
        <v>14334.6</v>
      </c>
      <c r="E10" s="38">
        <f t="shared" si="0"/>
        <v>44.190518703577084</v>
      </c>
      <c r="F10" s="38">
        <f t="shared" si="1"/>
        <v>59.720034995625547</v>
      </c>
      <c r="G10" s="53"/>
      <c r="H10" s="54"/>
    </row>
    <row r="11" spans="1:18" x14ac:dyDescent="0.25">
      <c r="A11" s="9" t="s">
        <v>66</v>
      </c>
      <c r="B11" s="78">
        <v>32438.18</v>
      </c>
      <c r="C11" s="40">
        <v>24003</v>
      </c>
      <c r="D11" s="40">
        <v>14334.6</v>
      </c>
      <c r="E11" s="38">
        <f t="shared" si="0"/>
        <v>44.190518703577084</v>
      </c>
      <c r="F11" s="38">
        <f t="shared" si="1"/>
        <v>59.720034995625547</v>
      </c>
    </row>
    <row r="12" spans="1:18" s="36" customFormat="1" x14ac:dyDescent="0.25">
      <c r="A12" s="8" t="s">
        <v>36</v>
      </c>
      <c r="B12" s="77">
        <f t="shared" ref="B12" si="2">B13+B14+B15+B16+B17</f>
        <v>3328538.08</v>
      </c>
      <c r="C12" s="39">
        <f t="shared" ref="C12" si="3">C13+C14+C15+C16+C17</f>
        <v>2853974</v>
      </c>
      <c r="D12" s="39">
        <f>D13+D14+D15+D16+D17</f>
        <v>3607430.09</v>
      </c>
      <c r="E12" s="38">
        <f t="shared" si="0"/>
        <v>108.37881386052821</v>
      </c>
      <c r="F12" s="38">
        <f t="shared" si="1"/>
        <v>126.40024366024356</v>
      </c>
      <c r="G12" s="53"/>
      <c r="H12" s="54"/>
    </row>
    <row r="13" spans="1:18" ht="25.5" x14ac:dyDescent="0.25">
      <c r="A13" s="30" t="s">
        <v>62</v>
      </c>
      <c r="B13" s="76">
        <v>67359.17</v>
      </c>
      <c r="C13" s="40">
        <v>92420</v>
      </c>
      <c r="D13" s="40">
        <v>98735.96</v>
      </c>
      <c r="E13" s="38">
        <f t="shared" si="0"/>
        <v>146.58131921756163</v>
      </c>
      <c r="F13" s="38">
        <f t="shared" si="1"/>
        <v>106.83397533001515</v>
      </c>
    </row>
    <row r="14" spans="1:18" ht="25.5" x14ac:dyDescent="0.25">
      <c r="A14" s="30" t="s">
        <v>61</v>
      </c>
      <c r="B14" s="76">
        <v>294824.96999999997</v>
      </c>
      <c r="C14" s="40">
        <v>294825</v>
      </c>
      <c r="D14" s="40">
        <v>307439</v>
      </c>
      <c r="E14" s="38">
        <f t="shared" si="0"/>
        <v>104.27848088986494</v>
      </c>
      <c r="F14" s="38">
        <f t="shared" si="1"/>
        <v>104.27847027897906</v>
      </c>
    </row>
    <row r="15" spans="1:18" ht="25.5" x14ac:dyDescent="0.25">
      <c r="A15" s="14" t="s">
        <v>69</v>
      </c>
      <c r="B15" s="76">
        <v>2883095.27</v>
      </c>
      <c r="C15" s="40">
        <v>2419994</v>
      </c>
      <c r="D15" s="40">
        <v>3149192.84</v>
      </c>
      <c r="E15" s="38">
        <f t="shared" si="0"/>
        <v>109.22957949981304</v>
      </c>
      <c r="F15" s="38">
        <f t="shared" si="1"/>
        <v>130.1322581791525</v>
      </c>
    </row>
    <row r="16" spans="1:18" ht="25.5" x14ac:dyDescent="0.25">
      <c r="A16" s="30" t="s">
        <v>75</v>
      </c>
      <c r="B16" s="76">
        <v>79580.34</v>
      </c>
      <c r="C16" s="40">
        <v>46735</v>
      </c>
      <c r="D16" s="40">
        <v>49878.29</v>
      </c>
      <c r="E16" s="38">
        <f t="shared" si="0"/>
        <v>62.676648529021115</v>
      </c>
      <c r="F16" s="38">
        <f t="shared" si="1"/>
        <v>106.72577297528618</v>
      </c>
    </row>
    <row r="17" spans="1:15" ht="25.5" x14ac:dyDescent="0.25">
      <c r="A17" s="98" t="s">
        <v>168</v>
      </c>
      <c r="B17" s="76">
        <v>3678.33</v>
      </c>
      <c r="C17" s="76"/>
      <c r="D17" s="76">
        <v>2184</v>
      </c>
      <c r="E17" s="38">
        <f t="shared" si="0"/>
        <v>59.374770616013251</v>
      </c>
      <c r="F17" s="38"/>
    </row>
    <row r="18" spans="1:15" s="36" customFormat="1" x14ac:dyDescent="0.25">
      <c r="A18" s="27" t="s">
        <v>86</v>
      </c>
      <c r="B18" s="76"/>
      <c r="C18" s="39">
        <f>C19</f>
        <v>0</v>
      </c>
      <c r="D18" s="39"/>
      <c r="E18" s="38"/>
      <c r="F18" s="38"/>
      <c r="G18" s="53"/>
      <c r="H18" s="54"/>
    </row>
    <row r="19" spans="1:15" x14ac:dyDescent="0.25">
      <c r="A19" s="10" t="s">
        <v>83</v>
      </c>
      <c r="B19" s="77">
        <f>B20</f>
        <v>0</v>
      </c>
      <c r="C19" s="40">
        <v>0</v>
      </c>
      <c r="D19" s="40"/>
      <c r="E19" s="38"/>
      <c r="F19" s="38"/>
    </row>
    <row r="20" spans="1:15" s="36" customFormat="1" x14ac:dyDescent="0.25">
      <c r="A20" s="37" t="s">
        <v>87</v>
      </c>
      <c r="B20" s="78">
        <v>0</v>
      </c>
      <c r="C20" s="39">
        <f>C21</f>
        <v>100</v>
      </c>
      <c r="D20" s="39">
        <f>D21</f>
        <v>436.56</v>
      </c>
      <c r="E20" s="38"/>
      <c r="F20" s="38">
        <f t="shared" si="1"/>
        <v>436.55999999999995</v>
      </c>
      <c r="G20" s="53"/>
      <c r="H20" s="54"/>
    </row>
    <row r="21" spans="1:15" ht="25.5" x14ac:dyDescent="0.25">
      <c r="A21" s="30" t="s">
        <v>67</v>
      </c>
      <c r="B21" s="77">
        <f>B22</f>
        <v>0</v>
      </c>
      <c r="C21" s="40">
        <v>100</v>
      </c>
      <c r="D21" s="40">
        <v>436.56</v>
      </c>
      <c r="E21" s="38"/>
      <c r="F21" s="38">
        <f t="shared" si="1"/>
        <v>436.55999999999995</v>
      </c>
    </row>
    <row r="22" spans="1:15" x14ac:dyDescent="0.25">
      <c r="B22" s="130">
        <v>0</v>
      </c>
    </row>
    <row r="24" spans="1:15" ht="15.75" customHeight="1" x14ac:dyDescent="0.25">
      <c r="A24" s="209" t="s">
        <v>34</v>
      </c>
      <c r="B24" s="209"/>
      <c r="C24" s="209"/>
      <c r="D24" s="209"/>
      <c r="E24" s="209"/>
      <c r="F24" s="209"/>
      <c r="J24" t="s">
        <v>157</v>
      </c>
    </row>
    <row r="25" spans="1:15" ht="18" x14ac:dyDescent="0.25">
      <c r="A25" s="16"/>
      <c r="B25" s="66"/>
      <c r="C25" s="16"/>
      <c r="D25" s="16"/>
      <c r="E25" s="66"/>
      <c r="F25" s="5"/>
    </row>
    <row r="26" spans="1:15" s="71" customFormat="1" x14ac:dyDescent="0.25">
      <c r="A26" s="68" t="s">
        <v>35</v>
      </c>
      <c r="B26" s="137" t="s">
        <v>96</v>
      </c>
      <c r="C26" s="68" t="s">
        <v>189</v>
      </c>
      <c r="D26" s="68" t="s">
        <v>190</v>
      </c>
      <c r="E26" s="68" t="s">
        <v>93</v>
      </c>
      <c r="F26" s="68" t="s">
        <v>93</v>
      </c>
      <c r="G26" s="53"/>
      <c r="H26" s="53"/>
      <c r="I26" s="53"/>
      <c r="J26" s="53"/>
      <c r="K26" s="53"/>
      <c r="L26" s="53"/>
      <c r="M26" s="53"/>
      <c r="N26" s="53"/>
      <c r="O26" s="53"/>
    </row>
    <row r="27" spans="1:15" x14ac:dyDescent="0.25">
      <c r="A27" s="27" t="s">
        <v>1</v>
      </c>
      <c r="B27" s="129">
        <f>B28+B30+B32+B39+B41</f>
        <v>3359945.9400000004</v>
      </c>
      <c r="C27" s="129">
        <f>C28+C30+C32+C39+C41</f>
        <v>2950603</v>
      </c>
      <c r="D27" s="159">
        <f>D28+D30+D32+D39+D41</f>
        <v>4011041.8900000006</v>
      </c>
      <c r="E27" s="38">
        <f>D27/B27*100</f>
        <v>119.37816743563441</v>
      </c>
      <c r="F27" s="38">
        <f>D27/C27*100</f>
        <v>135.93973469151902</v>
      </c>
      <c r="I27" s="54"/>
      <c r="J27" s="54"/>
      <c r="K27" s="54"/>
      <c r="L27" s="54"/>
      <c r="M27" s="54"/>
      <c r="N27" s="54"/>
      <c r="O27" s="54"/>
    </row>
    <row r="28" spans="1:15" ht="15.75" customHeight="1" x14ac:dyDescent="0.25">
      <c r="A28" s="17" t="s">
        <v>37</v>
      </c>
      <c r="B28" s="129">
        <f>B29</f>
        <v>64408.77</v>
      </c>
      <c r="C28" s="129">
        <f>C29</f>
        <v>72526</v>
      </c>
      <c r="D28" s="159">
        <f>D29</f>
        <v>73020.89</v>
      </c>
      <c r="E28" s="38">
        <f t="shared" ref="E28:E42" si="4">D28/B28*100</f>
        <v>113.37103627347642</v>
      </c>
      <c r="F28" s="38">
        <f t="shared" ref="F28:F42" si="5">D28/C28*100</f>
        <v>100.68236218735349</v>
      </c>
    </row>
    <row r="29" spans="1:15" x14ac:dyDescent="0.25">
      <c r="A29" s="10" t="s">
        <v>85</v>
      </c>
      <c r="B29" s="205">
        <v>64408.77</v>
      </c>
      <c r="C29" s="76">
        <v>72526</v>
      </c>
      <c r="D29" s="76">
        <v>73020.89</v>
      </c>
      <c r="E29" s="38">
        <f t="shared" si="4"/>
        <v>113.37103627347642</v>
      </c>
      <c r="F29" s="38">
        <f t="shared" si="5"/>
        <v>100.68236218735349</v>
      </c>
    </row>
    <row r="30" spans="1:15" x14ac:dyDescent="0.25">
      <c r="A30" s="35" t="s">
        <v>38</v>
      </c>
      <c r="B30" s="129">
        <f>B31</f>
        <v>22118.98</v>
      </c>
      <c r="C30" s="77">
        <v>24003</v>
      </c>
      <c r="D30" s="77">
        <f>D31</f>
        <v>29304.1</v>
      </c>
      <c r="E30" s="38">
        <f t="shared" si="4"/>
        <v>132.48395721683369</v>
      </c>
      <c r="F30" s="38">
        <f t="shared" si="5"/>
        <v>122.0851560221639</v>
      </c>
    </row>
    <row r="31" spans="1:15" x14ac:dyDescent="0.25">
      <c r="A31" s="9" t="s">
        <v>66</v>
      </c>
      <c r="B31" s="75">
        <v>22118.98</v>
      </c>
      <c r="C31" s="76">
        <v>24003</v>
      </c>
      <c r="D31" s="76">
        <v>29304.1</v>
      </c>
      <c r="E31" s="38">
        <f t="shared" si="4"/>
        <v>132.48395721683369</v>
      </c>
      <c r="F31" s="38">
        <f t="shared" si="5"/>
        <v>122.0851560221639</v>
      </c>
    </row>
    <row r="32" spans="1:15" x14ac:dyDescent="0.25">
      <c r="A32" s="8" t="s">
        <v>36</v>
      </c>
      <c r="B32" s="77">
        <f>B33+B34+B35+B36+B37+B38+B39</f>
        <v>3273418.1900000004</v>
      </c>
      <c r="C32" s="77">
        <f t="shared" ref="C32" si="6">C33+C34+C35+C36+C37</f>
        <v>2853974</v>
      </c>
      <c r="D32" s="77">
        <f>D33+D34+D35+D36+D37+D38</f>
        <v>3908716.9000000004</v>
      </c>
      <c r="E32" s="38">
        <f t="shared" si="4"/>
        <v>119.40780777539457</v>
      </c>
      <c r="F32" s="38">
        <f t="shared" si="5"/>
        <v>136.95699049816153</v>
      </c>
    </row>
    <row r="33" spans="1:6" ht="25.5" x14ac:dyDescent="0.25">
      <c r="A33" s="122" t="s">
        <v>62</v>
      </c>
      <c r="B33" s="78">
        <v>67359.17</v>
      </c>
      <c r="C33" s="76">
        <v>92420</v>
      </c>
      <c r="D33" s="76">
        <v>99718.6</v>
      </c>
      <c r="E33" s="38">
        <f t="shared" si="4"/>
        <v>148.04012579133621</v>
      </c>
      <c r="F33" s="38">
        <f t="shared" si="5"/>
        <v>107.89720839645098</v>
      </c>
    </row>
    <row r="34" spans="1:6" ht="25.5" x14ac:dyDescent="0.25">
      <c r="A34" s="30" t="s">
        <v>61</v>
      </c>
      <c r="B34" s="76">
        <v>294824.96999999997</v>
      </c>
      <c r="C34" s="76">
        <v>294825</v>
      </c>
      <c r="D34" s="76">
        <v>307439</v>
      </c>
      <c r="E34" s="38">
        <f t="shared" si="4"/>
        <v>104.27848088986494</v>
      </c>
      <c r="F34" s="38">
        <f t="shared" si="5"/>
        <v>104.27847027897906</v>
      </c>
    </row>
    <row r="35" spans="1:6" ht="25.5" x14ac:dyDescent="0.25">
      <c r="A35" s="14" t="s">
        <v>69</v>
      </c>
      <c r="B35" s="76">
        <v>2883095.27</v>
      </c>
      <c r="C35" s="76">
        <v>2419994</v>
      </c>
      <c r="D35" s="76">
        <v>3410530.95</v>
      </c>
      <c r="E35" s="38">
        <f t="shared" si="4"/>
        <v>118.29407739273216</v>
      </c>
      <c r="F35" s="38">
        <f t="shared" si="5"/>
        <v>140.93138040838119</v>
      </c>
    </row>
    <row r="36" spans="1:6" ht="25.5" x14ac:dyDescent="0.25">
      <c r="A36" s="30" t="s">
        <v>75</v>
      </c>
      <c r="B36" s="76">
        <v>24460.45</v>
      </c>
      <c r="C36" s="76">
        <v>46735</v>
      </c>
      <c r="D36" s="76">
        <v>43261.85</v>
      </c>
      <c r="E36" s="38">
        <f t="shared" si="4"/>
        <v>176.86448941045649</v>
      </c>
      <c r="F36" s="38">
        <f t="shared" si="5"/>
        <v>92.568417674120042</v>
      </c>
    </row>
    <row r="37" spans="1:6" ht="25.5" x14ac:dyDescent="0.25">
      <c r="A37" s="98" t="s">
        <v>168</v>
      </c>
      <c r="B37" s="76">
        <v>3678.33</v>
      </c>
      <c r="C37" s="76"/>
      <c r="D37" s="76">
        <v>768</v>
      </c>
      <c r="E37" s="38">
        <f t="shared" si="4"/>
        <v>20.879040216620044</v>
      </c>
      <c r="F37" s="38"/>
    </row>
    <row r="38" spans="1:6" ht="25.5" x14ac:dyDescent="0.25">
      <c r="A38" s="161" t="s">
        <v>211</v>
      </c>
      <c r="B38" s="76">
        <v>0</v>
      </c>
      <c r="C38" s="76"/>
      <c r="D38" s="76">
        <v>46998.5</v>
      </c>
      <c r="E38" s="38"/>
      <c r="F38" s="38"/>
    </row>
    <row r="39" spans="1:6" x14ac:dyDescent="0.25">
      <c r="A39" s="27" t="s">
        <v>86</v>
      </c>
      <c r="B39" s="76">
        <v>0</v>
      </c>
      <c r="C39" s="77">
        <f>C40</f>
        <v>0</v>
      </c>
      <c r="D39" s="77"/>
      <c r="E39" s="38"/>
      <c r="F39" s="38"/>
    </row>
    <row r="40" spans="1:6" x14ac:dyDescent="0.25">
      <c r="A40" s="10" t="s">
        <v>83</v>
      </c>
      <c r="B40" s="76"/>
      <c r="C40" s="76">
        <v>0</v>
      </c>
      <c r="D40" s="76"/>
      <c r="E40" s="38"/>
      <c r="F40" s="38"/>
    </row>
    <row r="41" spans="1:6" x14ac:dyDescent="0.25">
      <c r="A41" s="37" t="s">
        <v>87</v>
      </c>
      <c r="B41" s="77">
        <f>B42</f>
        <v>0</v>
      </c>
      <c r="C41" s="77">
        <f>C42</f>
        <v>100</v>
      </c>
      <c r="D41" s="77">
        <f>D42</f>
        <v>0</v>
      </c>
      <c r="E41" s="38"/>
      <c r="F41" s="38">
        <f t="shared" si="5"/>
        <v>0</v>
      </c>
    </row>
    <row r="42" spans="1:6" ht="25.5" x14ac:dyDescent="0.25">
      <c r="A42" s="30" t="s">
        <v>67</v>
      </c>
      <c r="B42" s="255">
        <v>0</v>
      </c>
      <c r="C42" s="76">
        <v>100</v>
      </c>
      <c r="D42" s="76">
        <v>0</v>
      </c>
      <c r="E42" s="38"/>
      <c r="F42" s="38">
        <f t="shared" si="5"/>
        <v>0</v>
      </c>
    </row>
    <row r="43" spans="1:6" x14ac:dyDescent="0.25">
      <c r="B43" s="257"/>
      <c r="D43" s="54"/>
      <c r="E43" s="54"/>
    </row>
    <row r="44" spans="1:6" x14ac:dyDescent="0.25">
      <c r="B44" s="256"/>
    </row>
  </sheetData>
  <mergeCells count="3">
    <mergeCell ref="A2:F2"/>
    <mergeCell ref="A4:F4"/>
    <mergeCell ref="A24:F24"/>
  </mergeCells>
  <pageMargins left="0.7" right="0.7" top="0.75" bottom="0.75" header="0.3" footer="0.3"/>
  <pageSetup paperSize="9" scale="5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3"/>
  <sheetViews>
    <sheetView workbookViewId="0">
      <selection activeCell="B11" sqref="B11"/>
    </sheetView>
  </sheetViews>
  <sheetFormatPr defaultRowHeight="15" x14ac:dyDescent="0.25"/>
  <cols>
    <col min="1" max="2" width="37.7109375" customWidth="1"/>
    <col min="3" max="6" width="25.28515625" customWidth="1"/>
    <col min="8" max="8" width="11.7109375" bestFit="1" customWidth="1"/>
  </cols>
  <sheetData>
    <row r="1" spans="1:8" ht="18" x14ac:dyDescent="0.25">
      <c r="A1" s="4"/>
      <c r="B1" s="66"/>
      <c r="C1" s="4"/>
      <c r="D1" s="4"/>
      <c r="E1" s="66"/>
      <c r="F1" s="5"/>
    </row>
    <row r="2" spans="1:8" ht="18" x14ac:dyDescent="0.25">
      <c r="A2" s="4"/>
      <c r="B2" s="66"/>
      <c r="C2" s="4"/>
      <c r="D2" s="4"/>
      <c r="E2" s="66"/>
      <c r="F2" s="5"/>
    </row>
    <row r="3" spans="1:8" ht="15.75" x14ac:dyDescent="0.25">
      <c r="A3" s="209" t="s">
        <v>12</v>
      </c>
      <c r="B3" s="209"/>
      <c r="C3" s="230"/>
      <c r="D3" s="230"/>
      <c r="E3" s="230"/>
      <c r="F3" s="230"/>
    </row>
    <row r="4" spans="1:8" ht="18" x14ac:dyDescent="0.25">
      <c r="A4" s="4"/>
      <c r="B4" s="66"/>
      <c r="C4" s="4"/>
      <c r="D4" s="4"/>
      <c r="E4" s="66"/>
      <c r="F4" s="5"/>
    </row>
    <row r="5" spans="1:8" s="70" customFormat="1" x14ac:dyDescent="0.25">
      <c r="A5" s="68" t="s">
        <v>35</v>
      </c>
      <c r="B5" s="137" t="s">
        <v>96</v>
      </c>
      <c r="C5" s="68" t="s">
        <v>189</v>
      </c>
      <c r="D5" s="68" t="s">
        <v>190</v>
      </c>
      <c r="E5" s="68" t="s">
        <v>93</v>
      </c>
      <c r="F5" s="68" t="s">
        <v>93</v>
      </c>
    </row>
    <row r="6" spans="1:8" ht="15.75" customHeight="1" x14ac:dyDescent="0.25">
      <c r="A6" s="8" t="s">
        <v>13</v>
      </c>
      <c r="B6" s="39">
        <f>B7+B9</f>
        <v>3359945.94</v>
      </c>
      <c r="C6" s="39">
        <f t="shared" ref="C6:D6" si="0">C7+C9</f>
        <v>2946147</v>
      </c>
      <c r="D6" s="39">
        <f t="shared" si="0"/>
        <v>3683616.67</v>
      </c>
      <c r="E6" s="39">
        <f>D6/B6*100</f>
        <v>109.63321243198337</v>
      </c>
      <c r="F6" s="39">
        <f>D6/C6*100</f>
        <v>125.03166576548963</v>
      </c>
    </row>
    <row r="7" spans="1:8" ht="15.75" customHeight="1" x14ac:dyDescent="0.25">
      <c r="A7" s="8" t="s">
        <v>52</v>
      </c>
      <c r="B7" s="39">
        <f>B8</f>
        <v>3221997.37</v>
      </c>
      <c r="C7" s="39">
        <f t="shared" ref="C7:D7" si="1">C8</f>
        <v>2796147</v>
      </c>
      <c r="D7" s="39">
        <f t="shared" si="1"/>
        <v>3538547.57</v>
      </c>
      <c r="E7" s="39">
        <f t="shared" ref="E7:E10" si="2">D7/B7*100</f>
        <v>109.82465730566378</v>
      </c>
      <c r="F7" s="39">
        <f t="shared" ref="F7:F10" si="3">D7/C7*100</f>
        <v>126.55084192640803</v>
      </c>
    </row>
    <row r="8" spans="1:8" x14ac:dyDescent="0.25">
      <c r="A8" s="14" t="s">
        <v>53</v>
      </c>
      <c r="B8" s="40">
        <v>3221997.37</v>
      </c>
      <c r="C8" s="40">
        <v>2796147</v>
      </c>
      <c r="D8" s="40">
        <v>3538547.57</v>
      </c>
      <c r="E8" s="39">
        <f t="shared" si="2"/>
        <v>109.82465730566378</v>
      </c>
      <c r="F8" s="39">
        <f t="shared" si="3"/>
        <v>126.55084192640803</v>
      </c>
    </row>
    <row r="9" spans="1:8" s="36" customFormat="1" x14ac:dyDescent="0.25">
      <c r="A9" s="8" t="s">
        <v>54</v>
      </c>
      <c r="B9" s="39">
        <f>B10</f>
        <v>137948.57</v>
      </c>
      <c r="C9" s="39">
        <f t="shared" ref="C9:D9" si="4">C10</f>
        <v>150000</v>
      </c>
      <c r="D9" s="39">
        <f t="shared" si="4"/>
        <v>145069.1</v>
      </c>
      <c r="E9" s="39">
        <f t="shared" si="2"/>
        <v>105.16172802661166</v>
      </c>
      <c r="F9" s="39">
        <f t="shared" si="3"/>
        <v>96.712733333333333</v>
      </c>
      <c r="H9"/>
    </row>
    <row r="10" spans="1:8" ht="25.5" x14ac:dyDescent="0.25">
      <c r="A10" s="15" t="s">
        <v>55</v>
      </c>
      <c r="B10" s="40">
        <v>137948.57</v>
      </c>
      <c r="C10" s="40">
        <v>150000</v>
      </c>
      <c r="D10" s="40">
        <v>145069.1</v>
      </c>
      <c r="E10" s="39">
        <f t="shared" si="2"/>
        <v>105.16172802661166</v>
      </c>
      <c r="F10" s="39">
        <f t="shared" si="3"/>
        <v>96.712733333333333</v>
      </c>
    </row>
    <row r="23" spans="5:5" x14ac:dyDescent="0.25">
      <c r="E23" t="s">
        <v>97</v>
      </c>
    </row>
  </sheetData>
  <mergeCells count="1">
    <mergeCell ref="A3:F3"/>
  </mergeCells>
  <pageMargins left="0.7" right="0.7" top="0.75" bottom="0.75" header="0.3" footer="0.3"/>
  <pageSetup paperSize="9" scale="66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"/>
  <sheetViews>
    <sheetView workbookViewId="0">
      <selection activeCell="D14" sqref="D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5.28515625" customWidth="1"/>
    <col min="4" max="8" width="25.28515625" customWidth="1"/>
    <col min="10" max="10" width="11.7109375" bestFit="1" customWidth="1"/>
  </cols>
  <sheetData>
    <row r="1" spans="1:8" ht="18" x14ac:dyDescent="0.25">
      <c r="A1" s="4"/>
      <c r="B1" s="4"/>
      <c r="C1" s="4"/>
      <c r="D1" s="66"/>
      <c r="E1" s="4"/>
      <c r="F1" s="4"/>
      <c r="G1" s="66"/>
      <c r="H1" s="5"/>
    </row>
    <row r="2" spans="1:8" ht="18" customHeight="1" x14ac:dyDescent="0.25">
      <c r="A2" s="209" t="s">
        <v>39</v>
      </c>
      <c r="B2" s="209"/>
      <c r="C2" s="209"/>
      <c r="D2" s="209"/>
      <c r="E2" s="209"/>
      <c r="F2" s="209"/>
      <c r="G2" s="209"/>
      <c r="H2" s="209"/>
    </row>
    <row r="3" spans="1:8" ht="18" x14ac:dyDescent="0.25">
      <c r="A3" s="4"/>
      <c r="B3" s="4"/>
      <c r="C3" s="4"/>
      <c r="D3" s="66"/>
      <c r="E3" s="4"/>
      <c r="F3" s="4"/>
      <c r="G3" s="66"/>
      <c r="H3" s="5"/>
    </row>
    <row r="4" spans="1:8" s="70" customFormat="1" x14ac:dyDescent="0.25">
      <c r="A4" s="68" t="s">
        <v>5</v>
      </c>
      <c r="B4" s="69" t="s">
        <v>6</v>
      </c>
      <c r="C4" s="69" t="s">
        <v>24</v>
      </c>
      <c r="D4" s="137" t="s">
        <v>96</v>
      </c>
      <c r="E4" s="68" t="s">
        <v>189</v>
      </c>
      <c r="F4" s="68" t="s">
        <v>190</v>
      </c>
      <c r="G4" s="68" t="s">
        <v>93</v>
      </c>
      <c r="H4" s="68" t="s">
        <v>93</v>
      </c>
    </row>
    <row r="5" spans="1:8" x14ac:dyDescent="0.25">
      <c r="A5" s="25"/>
      <c r="B5" s="26"/>
      <c r="C5" s="24" t="s">
        <v>41</v>
      </c>
      <c r="D5" s="24"/>
      <c r="E5" s="38"/>
      <c r="F5" s="38"/>
      <c r="G5" s="38"/>
      <c r="H5" s="38"/>
    </row>
    <row r="6" spans="1:8" ht="25.5" x14ac:dyDescent="0.25">
      <c r="A6" s="8">
        <v>8</v>
      </c>
      <c r="B6" s="8"/>
      <c r="C6" s="8" t="s">
        <v>14</v>
      </c>
      <c r="D6" s="8"/>
      <c r="E6" s="40"/>
      <c r="F6" s="40"/>
      <c r="G6" s="40"/>
      <c r="H6" s="40"/>
    </row>
    <row r="7" spans="1:8" s="85" customFormat="1" x14ac:dyDescent="0.25">
      <c r="A7" s="13"/>
      <c r="B7" s="13">
        <v>84</v>
      </c>
      <c r="C7" s="13" t="s">
        <v>19</v>
      </c>
      <c r="D7" s="13"/>
      <c r="E7" s="40"/>
      <c r="F7" s="40"/>
      <c r="G7" s="40"/>
      <c r="H7" s="40"/>
    </row>
    <row r="8" spans="1:8" x14ac:dyDescent="0.25">
      <c r="A8" s="8"/>
      <c r="B8" s="13"/>
      <c r="C8" s="28"/>
      <c r="D8" s="28"/>
      <c r="E8" s="40"/>
      <c r="F8" s="40"/>
      <c r="G8" s="40"/>
      <c r="H8" s="40"/>
    </row>
    <row r="9" spans="1:8" x14ac:dyDescent="0.25">
      <c r="A9" s="8"/>
      <c r="B9" s="13"/>
      <c r="C9" s="24" t="s">
        <v>44</v>
      </c>
      <c r="D9" s="39">
        <f>D10</f>
        <v>4217.3999999999996</v>
      </c>
      <c r="E9" s="39">
        <f>E10</f>
        <v>4456</v>
      </c>
      <c r="F9" s="39">
        <f>F10</f>
        <v>4455.3</v>
      </c>
      <c r="G9" s="39">
        <f>F9/D9*100</f>
        <v>105.6409162042965</v>
      </c>
      <c r="H9" s="39">
        <f>F9/E9*100</f>
        <v>99.984290843806107</v>
      </c>
    </row>
    <row r="10" spans="1:8" ht="25.5" x14ac:dyDescent="0.25">
      <c r="A10" s="11">
        <v>5</v>
      </c>
      <c r="B10" s="12"/>
      <c r="C10" s="17" t="s">
        <v>15</v>
      </c>
      <c r="D10" s="39">
        <f>D11</f>
        <v>4217.3999999999996</v>
      </c>
      <c r="E10" s="39">
        <f t="shared" ref="E10:F10" si="0">E11</f>
        <v>4456</v>
      </c>
      <c r="F10" s="39">
        <f t="shared" si="0"/>
        <v>4455.3</v>
      </c>
      <c r="G10" s="39">
        <f t="shared" ref="G10:G13" si="1">F10/D10*100</f>
        <v>105.6409162042965</v>
      </c>
      <c r="H10" s="39">
        <f t="shared" ref="H10:H13" si="2">F10/E10*100</f>
        <v>99.984290843806107</v>
      </c>
    </row>
    <row r="11" spans="1:8" s="36" customFormat="1" ht="25.5" x14ac:dyDescent="0.25">
      <c r="A11" s="8"/>
      <c r="B11" s="8">
        <v>54</v>
      </c>
      <c r="C11" s="17" t="s">
        <v>20</v>
      </c>
      <c r="D11" s="39">
        <f>D12</f>
        <v>4217.3999999999996</v>
      </c>
      <c r="E11" s="39">
        <f t="shared" ref="E11:F11" si="3">E12</f>
        <v>4456</v>
      </c>
      <c r="F11" s="39">
        <f t="shared" si="3"/>
        <v>4455.3</v>
      </c>
      <c r="G11" s="39">
        <f t="shared" si="1"/>
        <v>105.6409162042965</v>
      </c>
      <c r="H11" s="39">
        <f t="shared" si="2"/>
        <v>99.984290843806107</v>
      </c>
    </row>
    <row r="12" spans="1:8" s="36" customFormat="1" ht="37.5" customHeight="1" x14ac:dyDescent="0.25">
      <c r="A12" s="8"/>
      <c r="B12" s="8">
        <v>544</v>
      </c>
      <c r="C12" s="17" t="s">
        <v>155</v>
      </c>
      <c r="D12" s="39">
        <f>D13</f>
        <v>4217.3999999999996</v>
      </c>
      <c r="E12" s="39">
        <f t="shared" ref="E12:F12" si="4">E13</f>
        <v>4456</v>
      </c>
      <c r="F12" s="39">
        <f t="shared" si="4"/>
        <v>4455.3</v>
      </c>
      <c r="G12" s="39">
        <f t="shared" si="1"/>
        <v>105.6409162042965</v>
      </c>
      <c r="H12" s="39">
        <f t="shared" si="2"/>
        <v>99.984290843806107</v>
      </c>
    </row>
    <row r="13" spans="1:8" ht="38.25" x14ac:dyDescent="0.25">
      <c r="A13" s="13"/>
      <c r="B13" s="13">
        <v>5445</v>
      </c>
      <c r="C13" s="18" t="s">
        <v>156</v>
      </c>
      <c r="D13" s="40">
        <v>4217.3999999999996</v>
      </c>
      <c r="E13" s="40">
        <v>4456</v>
      </c>
      <c r="F13" s="40">
        <v>4455.3</v>
      </c>
      <c r="G13" s="39">
        <f t="shared" si="1"/>
        <v>105.6409162042965</v>
      </c>
      <c r="H13" s="39">
        <f t="shared" si="2"/>
        <v>99.984290843806107</v>
      </c>
    </row>
  </sheetData>
  <mergeCells count="1">
    <mergeCell ref="A2:H2"/>
  </mergeCells>
  <pageMargins left="0.7" right="0.7" top="0.75" bottom="0.75" header="0.3" footer="0.3"/>
  <pageSetup paperSize="9" scale="73" fitToHeight="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2"/>
  <sheetViews>
    <sheetView workbookViewId="0">
      <selection activeCell="B13" sqref="B13"/>
    </sheetView>
  </sheetViews>
  <sheetFormatPr defaultRowHeight="15" x14ac:dyDescent="0.25"/>
  <cols>
    <col min="1" max="6" width="25.28515625" customWidth="1"/>
  </cols>
  <sheetData>
    <row r="1" spans="1:6" ht="18" customHeight="1" x14ac:dyDescent="0.25">
      <c r="A1" s="16"/>
      <c r="B1" s="66"/>
      <c r="C1" s="16"/>
      <c r="D1" s="16"/>
      <c r="E1" s="66"/>
      <c r="F1" s="16"/>
    </row>
    <row r="2" spans="1:6" ht="18" x14ac:dyDescent="0.25">
      <c r="A2" s="16"/>
      <c r="B2" s="66"/>
      <c r="C2" s="16"/>
      <c r="D2" s="16"/>
      <c r="E2" s="66"/>
      <c r="F2" s="5"/>
    </row>
    <row r="3" spans="1:6" ht="18" customHeight="1" x14ac:dyDescent="0.25">
      <c r="A3" s="209" t="s">
        <v>40</v>
      </c>
      <c r="B3" s="209"/>
      <c r="C3" s="209"/>
      <c r="D3" s="209"/>
      <c r="E3" s="209"/>
      <c r="F3" s="209"/>
    </row>
    <row r="4" spans="1:6" ht="18" x14ac:dyDescent="0.25">
      <c r="A4" s="16"/>
      <c r="B4" s="66"/>
      <c r="C4" s="16"/>
      <c r="D4" s="16"/>
      <c r="E4" s="66"/>
      <c r="F4" s="5"/>
    </row>
    <row r="5" spans="1:6" s="70" customFormat="1" x14ac:dyDescent="0.25">
      <c r="A5" s="69" t="s">
        <v>35</v>
      </c>
      <c r="B5" s="137" t="s">
        <v>96</v>
      </c>
      <c r="C5" s="68" t="s">
        <v>189</v>
      </c>
      <c r="D5" s="68" t="s">
        <v>190</v>
      </c>
      <c r="E5" s="68" t="s">
        <v>93</v>
      </c>
      <c r="F5" s="68" t="s">
        <v>93</v>
      </c>
    </row>
    <row r="6" spans="1:6" x14ac:dyDescent="0.25">
      <c r="A6" s="8" t="s">
        <v>41</v>
      </c>
      <c r="B6" s="8"/>
      <c r="C6" s="47"/>
      <c r="D6" s="47"/>
      <c r="E6" s="47"/>
      <c r="F6" s="47"/>
    </row>
    <row r="7" spans="1:6" ht="25.5" x14ac:dyDescent="0.25">
      <c r="A7" s="8" t="s">
        <v>42</v>
      </c>
      <c r="B7" s="8"/>
      <c r="C7" s="47"/>
      <c r="D7" s="47"/>
      <c r="E7" s="47"/>
      <c r="F7" s="47"/>
    </row>
    <row r="8" spans="1:6" ht="25.5" x14ac:dyDescent="0.25">
      <c r="A8" s="14" t="s">
        <v>43</v>
      </c>
      <c r="B8" s="14"/>
      <c r="C8" s="47"/>
      <c r="D8" s="47"/>
      <c r="E8" s="47"/>
      <c r="F8" s="47"/>
    </row>
    <row r="9" spans="1:6" x14ac:dyDescent="0.25">
      <c r="A9" s="14"/>
      <c r="B9" s="14"/>
      <c r="C9" s="47"/>
      <c r="D9" s="47"/>
      <c r="E9" s="47"/>
      <c r="F9" s="47"/>
    </row>
    <row r="10" spans="1:6" x14ac:dyDescent="0.25">
      <c r="A10" s="8" t="s">
        <v>44</v>
      </c>
      <c r="B10" s="48">
        <f t="shared" ref="B10:D11" si="0">B11</f>
        <v>4217.3999999999996</v>
      </c>
      <c r="C10" s="48">
        <f t="shared" si="0"/>
        <v>4456</v>
      </c>
      <c r="D10" s="48">
        <f t="shared" si="0"/>
        <v>4455.3</v>
      </c>
      <c r="E10" s="48">
        <f>D10/B10*100</f>
        <v>105.6409162042965</v>
      </c>
      <c r="F10" s="48">
        <f>D10/C10*100</f>
        <v>99.984290843806107</v>
      </c>
    </row>
    <row r="11" spans="1:6" x14ac:dyDescent="0.25">
      <c r="A11" s="17" t="s">
        <v>37</v>
      </c>
      <c r="B11" s="48">
        <f t="shared" si="0"/>
        <v>4217.3999999999996</v>
      </c>
      <c r="C11" s="48">
        <f t="shared" si="0"/>
        <v>4456</v>
      </c>
      <c r="D11" s="48">
        <f t="shared" si="0"/>
        <v>4455.3</v>
      </c>
      <c r="E11" s="48">
        <f t="shared" ref="E11:E12" si="1">D11/B11*100</f>
        <v>105.6409162042965</v>
      </c>
      <c r="F11" s="48">
        <f t="shared" ref="F11:F12" si="2">D11/C11*100</f>
        <v>99.984290843806107</v>
      </c>
    </row>
    <row r="12" spans="1:6" x14ac:dyDescent="0.25">
      <c r="A12" s="10" t="s">
        <v>51</v>
      </c>
      <c r="B12" s="47">
        <v>4217.3999999999996</v>
      </c>
      <c r="C12" s="47">
        <v>4456</v>
      </c>
      <c r="D12" s="47">
        <v>4455.3</v>
      </c>
      <c r="E12" s="48">
        <f t="shared" si="1"/>
        <v>105.6409162042965</v>
      </c>
      <c r="F12" s="48">
        <f t="shared" si="2"/>
        <v>99.984290843806107</v>
      </c>
    </row>
  </sheetData>
  <mergeCells count="1">
    <mergeCell ref="A3:F3"/>
  </mergeCells>
  <pageMargins left="0.7" right="0.7" top="0.75" bottom="0.75" header="0.3" footer="0.3"/>
  <pageSetup paperSize="9" scale="86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05"/>
  <sheetViews>
    <sheetView zoomScaleNormal="100" workbookViewId="0">
      <selection activeCell="I100" sqref="I82:I100"/>
    </sheetView>
  </sheetViews>
  <sheetFormatPr defaultRowHeight="15" x14ac:dyDescent="0.25"/>
  <cols>
    <col min="1" max="1" width="11.7109375" customWidth="1"/>
    <col min="2" max="2" width="8.42578125" bestFit="1" customWidth="1"/>
    <col min="3" max="3" width="8.7109375" customWidth="1"/>
    <col min="4" max="4" width="43.140625" customWidth="1"/>
    <col min="5" max="5" width="30" customWidth="1"/>
    <col min="6" max="9" width="25.28515625" customWidth="1"/>
    <col min="11" max="11" width="9.140625" style="63"/>
    <col min="12" max="12" width="15.28515625" style="63" customWidth="1"/>
    <col min="13" max="13" width="22.28515625" style="63" customWidth="1"/>
    <col min="14" max="14" width="11.7109375" bestFit="1" customWidth="1"/>
  </cols>
  <sheetData>
    <row r="1" spans="1:14" ht="42" customHeight="1" x14ac:dyDescent="0.25">
      <c r="A1" s="209" t="s">
        <v>92</v>
      </c>
      <c r="B1" s="209"/>
      <c r="C1" s="209"/>
      <c r="D1" s="209"/>
      <c r="E1" s="209"/>
      <c r="F1" s="209"/>
      <c r="G1" s="209"/>
      <c r="H1" s="209"/>
      <c r="I1" s="209"/>
      <c r="J1" s="67"/>
    </row>
    <row r="2" spans="1:14" ht="18" x14ac:dyDescent="0.25">
      <c r="A2" s="4"/>
      <c r="B2" s="4"/>
      <c r="C2" s="4"/>
      <c r="D2" s="4"/>
      <c r="E2" s="66"/>
      <c r="F2" s="221"/>
      <c r="G2" s="221"/>
      <c r="H2" s="66"/>
      <c r="I2" s="5"/>
    </row>
    <row r="3" spans="1:14" ht="18" customHeight="1" x14ac:dyDescent="0.25">
      <c r="A3" s="209"/>
      <c r="B3" s="211"/>
      <c r="C3" s="211"/>
      <c r="D3" s="211"/>
      <c r="E3" s="211"/>
      <c r="F3" s="211"/>
      <c r="G3" s="211"/>
      <c r="H3" s="211"/>
      <c r="I3" s="211"/>
    </row>
    <row r="4" spans="1:14" ht="18" x14ac:dyDescent="0.25">
      <c r="A4" s="4"/>
      <c r="B4" s="4"/>
      <c r="C4" s="4"/>
      <c r="D4" s="4"/>
      <c r="E4" s="66"/>
      <c r="F4" s="4"/>
      <c r="G4" s="4"/>
      <c r="H4" s="66"/>
      <c r="I4" s="5"/>
    </row>
    <row r="5" spans="1:14" x14ac:dyDescent="0.25">
      <c r="A5" s="240" t="s">
        <v>16</v>
      </c>
      <c r="B5" s="241"/>
      <c r="C5" s="242"/>
      <c r="D5" s="69" t="s">
        <v>17</v>
      </c>
      <c r="E5" s="137" t="s">
        <v>96</v>
      </c>
      <c r="F5" s="68" t="s">
        <v>189</v>
      </c>
      <c r="G5" s="68" t="s">
        <v>190</v>
      </c>
      <c r="H5" s="68" t="s">
        <v>93</v>
      </c>
      <c r="I5" s="68" t="s">
        <v>93</v>
      </c>
    </row>
    <row r="6" spans="1:14" ht="25.5" x14ac:dyDescent="0.25">
      <c r="A6" s="234" t="s">
        <v>56</v>
      </c>
      <c r="B6" s="235"/>
      <c r="C6" s="236"/>
      <c r="D6" s="19" t="s">
        <v>58</v>
      </c>
      <c r="E6" s="48">
        <f>E7+E34+E63+E75+E156+E165+E187+E213+E223+E242+E248+E263+E69</f>
        <v>3364163.3400000003</v>
      </c>
      <c r="F6" s="48">
        <f>F7+F34+F63+F75+F156+F165+F187+F213+F223+F242+F248+F263+F69</f>
        <v>2950603</v>
      </c>
      <c r="G6" s="48">
        <f>G7+G34+G63+G75+G156+G165+G187+G213+G223+G242+G248+G263+G69+G276</f>
        <v>4011041.8899999992</v>
      </c>
      <c r="H6" s="48">
        <f>G6/E6*100</f>
        <v>119.22851195447599</v>
      </c>
      <c r="I6" s="48">
        <f>G6/F6*100</f>
        <v>135.93973469151896</v>
      </c>
      <c r="K6" s="62"/>
      <c r="L6" s="64"/>
      <c r="M6" s="62"/>
      <c r="N6" s="64"/>
    </row>
    <row r="7" spans="1:14" ht="25.5" x14ac:dyDescent="0.25">
      <c r="A7" s="234" t="s">
        <v>57</v>
      </c>
      <c r="B7" s="235"/>
      <c r="C7" s="236"/>
      <c r="D7" s="19" t="s">
        <v>59</v>
      </c>
      <c r="E7" s="48">
        <f t="shared" ref="E7:G8" si="0">E8</f>
        <v>294824.97000000003</v>
      </c>
      <c r="F7" s="48">
        <f t="shared" si="0"/>
        <v>294825</v>
      </c>
      <c r="G7" s="48">
        <f t="shared" si="0"/>
        <v>307439</v>
      </c>
      <c r="H7" s="48">
        <f t="shared" ref="H7:H74" si="1">G7/E7*100</f>
        <v>104.27848088986491</v>
      </c>
      <c r="I7" s="48">
        <f t="shared" ref="I7:I72" si="2">G7/F7*100</f>
        <v>104.27847027897906</v>
      </c>
      <c r="K7" s="62"/>
      <c r="L7" s="64"/>
      <c r="M7" s="62"/>
      <c r="N7" s="64"/>
    </row>
    <row r="8" spans="1:14" x14ac:dyDescent="0.25">
      <c r="A8" s="231" t="s">
        <v>60</v>
      </c>
      <c r="B8" s="232"/>
      <c r="C8" s="233"/>
      <c r="D8" s="23" t="s">
        <v>61</v>
      </c>
      <c r="E8" s="47">
        <f t="shared" si="0"/>
        <v>294824.97000000003</v>
      </c>
      <c r="F8" s="47">
        <f t="shared" si="0"/>
        <v>294825</v>
      </c>
      <c r="G8" s="47">
        <f t="shared" si="0"/>
        <v>307439</v>
      </c>
      <c r="H8" s="48">
        <f t="shared" si="1"/>
        <v>104.27848088986491</v>
      </c>
      <c r="I8" s="48">
        <f t="shared" si="2"/>
        <v>104.27847027897906</v>
      </c>
      <c r="K8" s="62"/>
      <c r="L8" s="64"/>
      <c r="M8" s="62"/>
      <c r="N8" s="64"/>
    </row>
    <row r="9" spans="1:14" s="36" customFormat="1" x14ac:dyDescent="0.25">
      <c r="A9" s="234">
        <v>3</v>
      </c>
      <c r="B9" s="235"/>
      <c r="C9" s="236"/>
      <c r="D9" s="94" t="s">
        <v>9</v>
      </c>
      <c r="E9" s="48">
        <f>E31+E10</f>
        <v>294824.97000000003</v>
      </c>
      <c r="F9" s="48">
        <f>F31+F10</f>
        <v>294825</v>
      </c>
      <c r="G9" s="48">
        <f>G31+G10</f>
        <v>307439</v>
      </c>
      <c r="H9" s="48">
        <f t="shared" si="1"/>
        <v>104.27848088986491</v>
      </c>
      <c r="I9" s="48">
        <f t="shared" si="2"/>
        <v>104.27847027897906</v>
      </c>
      <c r="K9" s="107"/>
      <c r="L9" s="108"/>
      <c r="M9" s="107"/>
      <c r="N9" s="108"/>
    </row>
    <row r="10" spans="1:14" s="36" customFormat="1" x14ac:dyDescent="0.25">
      <c r="A10" s="237">
        <v>32</v>
      </c>
      <c r="B10" s="238"/>
      <c r="C10" s="239"/>
      <c r="D10" s="94" t="s">
        <v>18</v>
      </c>
      <c r="E10" s="48">
        <f>E11+E21+E15+E29</f>
        <v>293824.97000000003</v>
      </c>
      <c r="F10" s="48">
        <v>294025</v>
      </c>
      <c r="G10" s="48">
        <f>G11+G21+G15+G29</f>
        <v>307378.39</v>
      </c>
      <c r="H10" s="48">
        <f t="shared" si="1"/>
        <v>104.6127529596957</v>
      </c>
      <c r="I10" s="48">
        <f t="shared" si="2"/>
        <v>104.54158319870758</v>
      </c>
      <c r="K10" s="107"/>
      <c r="L10" s="107"/>
      <c r="M10" s="107"/>
      <c r="N10" s="108"/>
    </row>
    <row r="11" spans="1:14" s="36" customFormat="1" x14ac:dyDescent="0.25">
      <c r="A11" s="104">
        <v>321</v>
      </c>
      <c r="B11" s="105"/>
      <c r="C11" s="106"/>
      <c r="D11" s="94" t="s">
        <v>115</v>
      </c>
      <c r="E11" s="48">
        <f>E12+E14+E1+E13</f>
        <v>5850</v>
      </c>
      <c r="F11" s="48">
        <f t="shared" ref="F11" si="3">F12+F14+F1</f>
        <v>0</v>
      </c>
      <c r="G11" s="48">
        <f>G12+G14+G1+G13</f>
        <v>10089.49</v>
      </c>
      <c r="H11" s="48">
        <f t="shared" si="1"/>
        <v>172.46991452991455</v>
      </c>
      <c r="I11" s="48"/>
      <c r="K11" s="107"/>
      <c r="L11" s="107"/>
      <c r="M11" s="107"/>
      <c r="N11" s="108"/>
    </row>
    <row r="12" spans="1:14" x14ac:dyDescent="0.25">
      <c r="A12" s="81">
        <v>3211</v>
      </c>
      <c r="B12" s="82"/>
      <c r="C12" s="83"/>
      <c r="D12" s="80" t="s">
        <v>116</v>
      </c>
      <c r="E12" s="47">
        <v>4700</v>
      </c>
      <c r="F12" s="47"/>
      <c r="G12" s="47">
        <v>9743.49</v>
      </c>
      <c r="H12" s="48">
        <f t="shared" si="1"/>
        <v>207.30829787234043</v>
      </c>
      <c r="I12" s="48"/>
      <c r="K12" s="62"/>
      <c r="L12" s="62"/>
      <c r="M12" s="62"/>
      <c r="N12" s="64"/>
    </row>
    <row r="13" spans="1:14" x14ac:dyDescent="0.25">
      <c r="A13" s="81">
        <v>3213</v>
      </c>
      <c r="B13" s="82"/>
      <c r="C13" s="83"/>
      <c r="D13" s="80" t="s">
        <v>166</v>
      </c>
      <c r="E13" s="47">
        <v>200</v>
      </c>
      <c r="F13" s="47"/>
      <c r="G13" s="47">
        <v>80</v>
      </c>
      <c r="H13" s="48">
        <f t="shared" si="1"/>
        <v>40</v>
      </c>
      <c r="I13" s="48"/>
      <c r="K13" s="62"/>
      <c r="L13" s="62"/>
      <c r="M13" s="62"/>
      <c r="N13" s="64"/>
    </row>
    <row r="14" spans="1:14" x14ac:dyDescent="0.25">
      <c r="A14" s="81">
        <v>3214</v>
      </c>
      <c r="B14" s="82"/>
      <c r="C14" s="83"/>
      <c r="D14" s="80" t="s">
        <v>169</v>
      </c>
      <c r="E14" s="47">
        <v>950</v>
      </c>
      <c r="F14" s="47"/>
      <c r="G14" s="47">
        <v>266</v>
      </c>
      <c r="H14" s="48">
        <f t="shared" si="1"/>
        <v>28.000000000000004</v>
      </c>
      <c r="I14" s="48"/>
      <c r="K14" s="62"/>
      <c r="L14" s="62"/>
      <c r="M14" s="62"/>
      <c r="N14" s="64"/>
    </row>
    <row r="15" spans="1:14" s="36" customFormat="1" x14ac:dyDescent="0.25">
      <c r="A15" s="104">
        <v>322</v>
      </c>
      <c r="B15" s="105"/>
      <c r="C15" s="106"/>
      <c r="D15" s="94" t="s">
        <v>120</v>
      </c>
      <c r="E15" s="48">
        <f>E16+E17+E18+E19+E20</f>
        <v>59391.17</v>
      </c>
      <c r="F15" s="48"/>
      <c r="G15" s="48">
        <f>G16+G17+G18+G19+G20</f>
        <v>83112.3</v>
      </c>
      <c r="H15" s="48">
        <f t="shared" si="1"/>
        <v>139.94049957257957</v>
      </c>
      <c r="I15" s="48"/>
      <c r="K15" s="107"/>
      <c r="L15" s="107"/>
      <c r="M15" s="107"/>
      <c r="N15" s="108"/>
    </row>
    <row r="16" spans="1:14" x14ac:dyDescent="0.25">
      <c r="A16" s="81">
        <v>3221</v>
      </c>
      <c r="B16" s="82"/>
      <c r="C16" s="83"/>
      <c r="D16" s="80" t="s">
        <v>161</v>
      </c>
      <c r="E16" s="47">
        <v>17453.34</v>
      </c>
      <c r="F16" s="47"/>
      <c r="G16" s="47">
        <v>22918.560000000001</v>
      </c>
      <c r="H16" s="48">
        <f t="shared" si="1"/>
        <v>131.31331882608143</v>
      </c>
      <c r="I16" s="48"/>
      <c r="K16" s="62"/>
      <c r="L16" s="62"/>
      <c r="M16" s="62"/>
      <c r="N16" s="64"/>
    </row>
    <row r="17" spans="1:14" x14ac:dyDescent="0.25">
      <c r="A17" s="81">
        <v>3223</v>
      </c>
      <c r="B17" s="82"/>
      <c r="C17" s="83"/>
      <c r="D17" s="80" t="s">
        <v>122</v>
      </c>
      <c r="E17" s="47">
        <v>30799.1</v>
      </c>
      <c r="F17" s="47"/>
      <c r="G17" s="47">
        <v>46865.35</v>
      </c>
      <c r="H17" s="48">
        <f t="shared" si="1"/>
        <v>152.16467364306101</v>
      </c>
      <c r="I17" s="48"/>
      <c r="K17" s="62"/>
      <c r="L17" s="62"/>
      <c r="M17" s="62"/>
      <c r="N17" s="64"/>
    </row>
    <row r="18" spans="1:14" ht="13.5" customHeight="1" x14ac:dyDescent="0.25">
      <c r="A18" s="81">
        <v>3224</v>
      </c>
      <c r="B18" s="82"/>
      <c r="C18" s="83"/>
      <c r="D18" s="80" t="s">
        <v>162</v>
      </c>
      <c r="E18" s="47">
        <v>9828.9500000000007</v>
      </c>
      <c r="F18" s="47"/>
      <c r="G18" s="47">
        <v>9083.02</v>
      </c>
      <c r="H18" s="48">
        <f t="shared" si="1"/>
        <v>92.410888243403406</v>
      </c>
      <c r="I18" s="48"/>
      <c r="K18" s="62"/>
      <c r="L18" s="62"/>
      <c r="M18" s="62"/>
      <c r="N18" s="64"/>
    </row>
    <row r="19" spans="1:14" x14ac:dyDescent="0.25">
      <c r="A19" s="81">
        <v>3225</v>
      </c>
      <c r="B19" s="82"/>
      <c r="C19" s="83"/>
      <c r="D19" s="80" t="s">
        <v>163</v>
      </c>
      <c r="E19" s="47">
        <v>809.78</v>
      </c>
      <c r="F19" s="47"/>
      <c r="G19" s="47">
        <v>1341.33</v>
      </c>
      <c r="H19" s="48">
        <f t="shared" si="1"/>
        <v>165.641285287362</v>
      </c>
      <c r="I19" s="48"/>
      <c r="K19" s="62"/>
      <c r="L19" s="62"/>
      <c r="M19" s="62"/>
      <c r="N19" s="64"/>
    </row>
    <row r="20" spans="1:14" x14ac:dyDescent="0.25">
      <c r="A20" s="164">
        <v>3227</v>
      </c>
      <c r="B20" s="165"/>
      <c r="C20" s="166"/>
      <c r="D20" s="163" t="s">
        <v>201</v>
      </c>
      <c r="E20" s="47">
        <v>500</v>
      </c>
      <c r="F20" s="47"/>
      <c r="G20" s="47">
        <v>2904.04</v>
      </c>
      <c r="H20" s="48">
        <f t="shared" si="1"/>
        <v>580.80799999999999</v>
      </c>
      <c r="I20" s="48"/>
      <c r="K20" s="62"/>
      <c r="L20" s="62"/>
      <c r="M20" s="62"/>
      <c r="N20" s="64"/>
    </row>
    <row r="21" spans="1:14" s="36" customFormat="1" x14ac:dyDescent="0.25">
      <c r="A21" s="104">
        <v>323</v>
      </c>
      <c r="B21" s="105"/>
      <c r="C21" s="106"/>
      <c r="D21" s="94" t="s">
        <v>127</v>
      </c>
      <c r="E21" s="48">
        <f>E22+E23+E24+E25+E26+E27+E28</f>
        <v>223670.80000000002</v>
      </c>
      <c r="F21" s="48"/>
      <c r="G21" s="48">
        <f>G22+G23+G24+G25+G26+G27+G28</f>
        <v>209425.02000000002</v>
      </c>
      <c r="H21" s="48">
        <f t="shared" si="1"/>
        <v>93.630916507653211</v>
      </c>
      <c r="I21" s="48"/>
      <c r="K21" s="107"/>
      <c r="L21" s="107"/>
      <c r="M21" s="107"/>
      <c r="N21" s="108"/>
    </row>
    <row r="22" spans="1:14" x14ac:dyDescent="0.25">
      <c r="A22" s="91">
        <v>3231</v>
      </c>
      <c r="B22" s="92"/>
      <c r="C22" s="93"/>
      <c r="D22" s="95" t="s">
        <v>128</v>
      </c>
      <c r="E22" s="47">
        <v>178868.66</v>
      </c>
      <c r="F22" s="47"/>
      <c r="G22" s="47">
        <v>177105.89</v>
      </c>
      <c r="H22" s="48">
        <f t="shared" si="1"/>
        <v>99.014489178819815</v>
      </c>
      <c r="I22" s="48"/>
      <c r="K22" s="62"/>
      <c r="L22" s="62"/>
      <c r="M22" s="62"/>
      <c r="N22" s="64"/>
    </row>
    <row r="23" spans="1:14" x14ac:dyDescent="0.25">
      <c r="A23" s="91">
        <v>3232</v>
      </c>
      <c r="B23" s="92"/>
      <c r="C23" s="93"/>
      <c r="D23" s="95" t="s">
        <v>164</v>
      </c>
      <c r="E23" s="47">
        <v>19009.669999999998</v>
      </c>
      <c r="F23" s="47"/>
      <c r="G23" s="47">
        <v>15770.9</v>
      </c>
      <c r="H23" s="48">
        <f t="shared" si="1"/>
        <v>82.962513289289092</v>
      </c>
      <c r="I23" s="48"/>
      <c r="K23" s="62"/>
      <c r="L23" s="62"/>
      <c r="M23" s="62"/>
      <c r="N23" s="64"/>
    </row>
    <row r="24" spans="1:14" x14ac:dyDescent="0.25">
      <c r="A24" s="91">
        <v>3234</v>
      </c>
      <c r="B24" s="92"/>
      <c r="C24" s="93"/>
      <c r="D24" s="95" t="s">
        <v>130</v>
      </c>
      <c r="E24" s="47">
        <v>6296.62</v>
      </c>
      <c r="F24" s="47"/>
      <c r="G24" s="47">
        <v>5001.1000000000004</v>
      </c>
      <c r="H24" s="48">
        <f t="shared" si="1"/>
        <v>79.42515190689609</v>
      </c>
      <c r="I24" s="48"/>
      <c r="K24" s="62"/>
      <c r="L24" s="62"/>
      <c r="M24" s="62"/>
      <c r="N24" s="64"/>
    </row>
    <row r="25" spans="1:14" x14ac:dyDescent="0.25">
      <c r="A25" s="91">
        <v>3235</v>
      </c>
      <c r="B25" s="92"/>
      <c r="C25" s="93"/>
      <c r="D25" s="95" t="s">
        <v>131</v>
      </c>
      <c r="E25" s="47">
        <v>5489.72</v>
      </c>
      <c r="F25" s="47"/>
      <c r="G25" s="47">
        <v>3692.24</v>
      </c>
      <c r="H25" s="48">
        <f t="shared" si="1"/>
        <v>67.257346458471474</v>
      </c>
      <c r="I25" s="48"/>
      <c r="K25" s="62"/>
      <c r="L25" s="62"/>
      <c r="M25" s="62"/>
      <c r="N25" s="64"/>
    </row>
    <row r="26" spans="1:14" x14ac:dyDescent="0.25">
      <c r="A26" s="91">
        <v>3236</v>
      </c>
      <c r="B26" s="92"/>
      <c r="C26" s="93"/>
      <c r="D26" s="95" t="s">
        <v>165</v>
      </c>
      <c r="E26" s="47">
        <v>6059.43</v>
      </c>
      <c r="F26" s="47"/>
      <c r="G26" s="47">
        <v>1636</v>
      </c>
      <c r="H26" s="48">
        <f t="shared" si="1"/>
        <v>26.999239202367221</v>
      </c>
      <c r="I26" s="48"/>
      <c r="K26" s="62"/>
      <c r="L26" s="62"/>
      <c r="M26" s="62"/>
      <c r="N26" s="64"/>
    </row>
    <row r="27" spans="1:14" x14ac:dyDescent="0.25">
      <c r="A27" s="91">
        <v>3238</v>
      </c>
      <c r="B27" s="92"/>
      <c r="C27" s="93"/>
      <c r="D27" s="95" t="s">
        <v>133</v>
      </c>
      <c r="E27" s="47">
        <v>3164.98</v>
      </c>
      <c r="F27" s="47"/>
      <c r="G27" s="47">
        <v>3100.94</v>
      </c>
      <c r="H27" s="48">
        <f t="shared" si="1"/>
        <v>97.976606487244794</v>
      </c>
      <c r="I27" s="48"/>
      <c r="K27" s="62"/>
      <c r="L27" s="62"/>
      <c r="M27" s="62"/>
      <c r="N27" s="64"/>
    </row>
    <row r="28" spans="1:14" x14ac:dyDescent="0.25">
      <c r="A28" s="164">
        <v>3239</v>
      </c>
      <c r="B28" s="165"/>
      <c r="C28" s="166"/>
      <c r="D28" s="163" t="s">
        <v>134</v>
      </c>
      <c r="E28" s="47">
        <v>4781.72</v>
      </c>
      <c r="F28" s="47"/>
      <c r="G28" s="47">
        <v>3117.95</v>
      </c>
      <c r="H28" s="48">
        <f t="shared" si="1"/>
        <v>65.20561638908174</v>
      </c>
      <c r="I28" s="48"/>
      <c r="K28" s="62"/>
      <c r="L28" s="62"/>
      <c r="M28" s="62"/>
      <c r="N28" s="64"/>
    </row>
    <row r="29" spans="1:14" s="36" customFormat="1" x14ac:dyDescent="0.25">
      <c r="A29" s="104">
        <v>329</v>
      </c>
      <c r="B29" s="105"/>
      <c r="C29" s="106"/>
      <c r="D29" s="94" t="s">
        <v>135</v>
      </c>
      <c r="E29" s="48">
        <f>E30</f>
        <v>4913</v>
      </c>
      <c r="F29" s="48"/>
      <c r="G29" s="48">
        <f>G30</f>
        <v>4751.58</v>
      </c>
      <c r="H29" s="48">
        <f t="shared" si="1"/>
        <v>96.714431101160187</v>
      </c>
      <c r="I29" s="48"/>
      <c r="K29" s="107"/>
      <c r="L29" s="107"/>
      <c r="M29" s="107"/>
      <c r="N29" s="108"/>
    </row>
    <row r="30" spans="1:14" x14ac:dyDescent="0.25">
      <c r="A30" s="91">
        <v>3292</v>
      </c>
      <c r="B30" s="92"/>
      <c r="C30" s="93"/>
      <c r="D30" s="95" t="s">
        <v>136</v>
      </c>
      <c r="E30" s="47">
        <v>4913</v>
      </c>
      <c r="F30" s="47"/>
      <c r="G30" s="47">
        <v>4751.58</v>
      </c>
      <c r="H30" s="48">
        <f t="shared" si="1"/>
        <v>96.714431101160187</v>
      </c>
      <c r="I30" s="48"/>
      <c r="K30" s="62"/>
      <c r="L30" s="62"/>
      <c r="M30" s="62"/>
      <c r="N30" s="64"/>
    </row>
    <row r="31" spans="1:14" s="36" customFormat="1" x14ac:dyDescent="0.25">
      <c r="A31" s="237">
        <v>34</v>
      </c>
      <c r="B31" s="238"/>
      <c r="C31" s="239"/>
      <c r="D31" s="114" t="s">
        <v>49</v>
      </c>
      <c r="E31" s="48">
        <f>E32</f>
        <v>1000</v>
      </c>
      <c r="F31" s="48">
        <v>800</v>
      </c>
      <c r="G31" s="48">
        <f>G32</f>
        <v>60.61</v>
      </c>
      <c r="H31" s="48">
        <f t="shared" si="1"/>
        <v>6.0609999999999999</v>
      </c>
      <c r="I31" s="48">
        <f t="shared" si="2"/>
        <v>7.5762499999999999</v>
      </c>
      <c r="K31" s="107"/>
      <c r="L31" s="108"/>
      <c r="M31" s="107"/>
      <c r="N31" s="108"/>
    </row>
    <row r="32" spans="1:14" s="36" customFormat="1" x14ac:dyDescent="0.25">
      <c r="A32" s="118">
        <v>343</v>
      </c>
      <c r="B32" s="119"/>
      <c r="C32" s="120"/>
      <c r="D32" s="114" t="s">
        <v>186</v>
      </c>
      <c r="E32" s="48">
        <f>E33</f>
        <v>1000</v>
      </c>
      <c r="F32" s="48"/>
      <c r="G32" s="48">
        <f>G33</f>
        <v>60.61</v>
      </c>
      <c r="H32" s="48">
        <f t="shared" si="1"/>
        <v>6.0609999999999999</v>
      </c>
      <c r="I32" s="48"/>
      <c r="K32" s="107"/>
      <c r="L32" s="108"/>
      <c r="M32" s="107"/>
      <c r="N32" s="108"/>
    </row>
    <row r="33" spans="1:14" s="85" customFormat="1" x14ac:dyDescent="0.25">
      <c r="A33" s="123">
        <v>3431</v>
      </c>
      <c r="B33" s="124"/>
      <c r="C33" s="125"/>
      <c r="D33" s="28" t="s">
        <v>177</v>
      </c>
      <c r="E33" s="47">
        <v>1000</v>
      </c>
      <c r="F33" s="47"/>
      <c r="G33" s="47">
        <v>60.61</v>
      </c>
      <c r="H33" s="48">
        <f t="shared" si="1"/>
        <v>6.0609999999999999</v>
      </c>
      <c r="I33" s="48"/>
      <c r="K33" s="62"/>
      <c r="L33" s="64"/>
      <c r="M33" s="62"/>
      <c r="N33" s="64"/>
    </row>
    <row r="34" spans="1:14" ht="25.5" x14ac:dyDescent="0.25">
      <c r="A34" s="234" t="s">
        <v>57</v>
      </c>
      <c r="B34" s="235"/>
      <c r="C34" s="236"/>
      <c r="D34" s="29" t="s">
        <v>194</v>
      </c>
      <c r="E34" s="48">
        <f>E35+E49</f>
        <v>85257.790000000008</v>
      </c>
      <c r="F34" s="48">
        <f>F35+F49</f>
        <v>122040</v>
      </c>
      <c r="G34" s="48">
        <f>G35+G49</f>
        <v>131977.1</v>
      </c>
      <c r="H34" s="48">
        <f t="shared" si="1"/>
        <v>154.79770235658231</v>
      </c>
      <c r="I34" s="48">
        <f t="shared" si="2"/>
        <v>108.14249426417568</v>
      </c>
      <c r="K34" s="62"/>
      <c r="L34" s="64"/>
      <c r="M34" s="62"/>
      <c r="N34" s="64"/>
    </row>
    <row r="35" spans="1:14" x14ac:dyDescent="0.25">
      <c r="A35" s="231" t="s">
        <v>60</v>
      </c>
      <c r="B35" s="232"/>
      <c r="C35" s="233"/>
      <c r="D35" s="30" t="s">
        <v>62</v>
      </c>
      <c r="E35" s="47">
        <f>E36</f>
        <v>59679.43</v>
      </c>
      <c r="F35" s="47">
        <f>F36</f>
        <v>82420</v>
      </c>
      <c r="G35" s="47">
        <f>G36</f>
        <v>90338.010000000009</v>
      </c>
      <c r="H35" s="48">
        <f t="shared" si="1"/>
        <v>151.37210593331741</v>
      </c>
      <c r="I35" s="48">
        <f t="shared" si="2"/>
        <v>109.60690366415919</v>
      </c>
      <c r="K35" s="62"/>
      <c r="L35" s="62"/>
      <c r="M35" s="62"/>
      <c r="N35" s="50"/>
    </row>
    <row r="36" spans="1:14" s="36" customFormat="1" x14ac:dyDescent="0.25">
      <c r="A36" s="234">
        <v>3</v>
      </c>
      <c r="B36" s="235"/>
      <c r="C36" s="236"/>
      <c r="D36" s="94" t="s">
        <v>9</v>
      </c>
      <c r="E36" s="48">
        <f>E37+E44</f>
        <v>59679.43</v>
      </c>
      <c r="F36" s="48">
        <f>F37+F44</f>
        <v>82420</v>
      </c>
      <c r="G36" s="48">
        <f>G37+G44</f>
        <v>90338.010000000009</v>
      </c>
      <c r="H36" s="48">
        <f t="shared" si="1"/>
        <v>151.37210593331741</v>
      </c>
      <c r="I36" s="48">
        <f t="shared" si="2"/>
        <v>109.60690366415919</v>
      </c>
      <c r="J36" s="53"/>
      <c r="K36" s="107"/>
      <c r="L36" s="107"/>
      <c r="M36" s="107"/>
      <c r="N36" s="112"/>
    </row>
    <row r="37" spans="1:14" s="36" customFormat="1" x14ac:dyDescent="0.25">
      <c r="A37" s="237">
        <v>31</v>
      </c>
      <c r="B37" s="238"/>
      <c r="C37" s="239"/>
      <c r="D37" s="94" t="s">
        <v>10</v>
      </c>
      <c r="E37" s="48">
        <f>E38+E40+E42</f>
        <v>56097.62</v>
      </c>
      <c r="F37" s="48">
        <v>73700</v>
      </c>
      <c r="G37" s="48">
        <f>G38+G40+G42</f>
        <v>86304.390000000014</v>
      </c>
      <c r="H37" s="48">
        <f t="shared" si="1"/>
        <v>153.84679421337307</v>
      </c>
      <c r="I37" s="48">
        <f t="shared" si="2"/>
        <v>117.10229308005428</v>
      </c>
      <c r="K37" s="107"/>
      <c r="L37" s="107"/>
      <c r="M37" s="107"/>
      <c r="N37" s="113"/>
    </row>
    <row r="38" spans="1:14" s="36" customFormat="1" x14ac:dyDescent="0.25">
      <c r="A38" s="104">
        <v>311</v>
      </c>
      <c r="B38" s="105"/>
      <c r="C38" s="106"/>
      <c r="D38" s="94" t="s">
        <v>108</v>
      </c>
      <c r="E38" s="48">
        <f>E39</f>
        <v>42749.91</v>
      </c>
      <c r="F38" s="48"/>
      <c r="G38" s="48">
        <f>G39</f>
        <v>70016.460000000006</v>
      </c>
      <c r="H38" s="48">
        <f t="shared" si="1"/>
        <v>163.78153778569359</v>
      </c>
      <c r="I38" s="48"/>
      <c r="K38" s="107"/>
      <c r="L38" s="107"/>
      <c r="M38" s="107"/>
      <c r="N38" s="113"/>
    </row>
    <row r="39" spans="1:14" s="85" customFormat="1" x14ac:dyDescent="0.25">
      <c r="A39" s="91">
        <v>3111</v>
      </c>
      <c r="B39" s="92"/>
      <c r="C39" s="93"/>
      <c r="D39" s="95" t="s">
        <v>109</v>
      </c>
      <c r="E39" s="47">
        <v>42749.91</v>
      </c>
      <c r="F39" s="47"/>
      <c r="G39" s="47">
        <v>70016.460000000006</v>
      </c>
      <c r="H39" s="48">
        <f t="shared" si="1"/>
        <v>163.78153778569359</v>
      </c>
      <c r="I39" s="48"/>
      <c r="K39" s="62"/>
      <c r="L39" s="62"/>
      <c r="M39" s="62"/>
      <c r="N39" s="51"/>
    </row>
    <row r="40" spans="1:14" s="36" customFormat="1" x14ac:dyDescent="0.25">
      <c r="A40" s="104">
        <v>312</v>
      </c>
      <c r="B40" s="105"/>
      <c r="C40" s="106"/>
      <c r="D40" s="94" t="s">
        <v>112</v>
      </c>
      <c r="E40" s="48">
        <f>E41</f>
        <v>6294.01</v>
      </c>
      <c r="F40" s="48"/>
      <c r="G40" s="48">
        <f>G41</f>
        <v>4698.7700000000004</v>
      </c>
      <c r="H40" s="48">
        <f t="shared" si="1"/>
        <v>74.654631943705212</v>
      </c>
      <c r="I40" s="48"/>
      <c r="K40" s="107"/>
      <c r="L40" s="107"/>
      <c r="M40" s="107"/>
      <c r="N40" s="112"/>
    </row>
    <row r="41" spans="1:14" x14ac:dyDescent="0.25">
      <c r="A41" s="91">
        <v>3121</v>
      </c>
      <c r="B41" s="92"/>
      <c r="C41" s="93"/>
      <c r="D41" s="99" t="s">
        <v>112</v>
      </c>
      <c r="E41" s="47">
        <v>6294.01</v>
      </c>
      <c r="F41" s="47"/>
      <c r="G41" s="47">
        <v>4698.7700000000004</v>
      </c>
      <c r="H41" s="48">
        <f t="shared" si="1"/>
        <v>74.654631943705212</v>
      </c>
      <c r="I41" s="48"/>
      <c r="K41" s="62"/>
      <c r="L41" s="62"/>
      <c r="M41" s="62"/>
      <c r="N41" s="50"/>
    </row>
    <row r="42" spans="1:14" s="36" customFormat="1" x14ac:dyDescent="0.25">
      <c r="A42" s="104">
        <v>313</v>
      </c>
      <c r="B42" s="105"/>
      <c r="C42" s="106"/>
      <c r="D42" s="94" t="s">
        <v>113</v>
      </c>
      <c r="E42" s="48">
        <f>E43</f>
        <v>7053.7</v>
      </c>
      <c r="F42" s="48"/>
      <c r="G42" s="48">
        <f>G43</f>
        <v>11589.16</v>
      </c>
      <c r="H42" s="48">
        <f t="shared" si="1"/>
        <v>164.29902037228689</v>
      </c>
      <c r="I42" s="48"/>
      <c r="K42" s="107"/>
      <c r="L42" s="107"/>
      <c r="M42" s="107"/>
      <c r="N42" s="112"/>
    </row>
    <row r="43" spans="1:14" x14ac:dyDescent="0.25">
      <c r="A43" s="91">
        <v>3132</v>
      </c>
      <c r="B43" s="92"/>
      <c r="C43" s="93"/>
      <c r="D43" s="95" t="s">
        <v>170</v>
      </c>
      <c r="E43" s="47">
        <v>7053.7</v>
      </c>
      <c r="F43" s="47"/>
      <c r="G43" s="47">
        <v>11589.16</v>
      </c>
      <c r="H43" s="48">
        <f t="shared" si="1"/>
        <v>164.29902037228689</v>
      </c>
      <c r="I43" s="48"/>
      <c r="K43" s="62"/>
      <c r="L43" s="62"/>
      <c r="M43" s="62"/>
      <c r="N43" s="50"/>
    </row>
    <row r="44" spans="1:14" s="36" customFormat="1" x14ac:dyDescent="0.25">
      <c r="A44" s="104">
        <v>32</v>
      </c>
      <c r="B44" s="105"/>
      <c r="C44" s="106"/>
      <c r="D44" s="94" t="s">
        <v>18</v>
      </c>
      <c r="E44" s="48">
        <f>E45</f>
        <v>3581.81</v>
      </c>
      <c r="F44" s="48">
        <v>8720</v>
      </c>
      <c r="G44" s="48">
        <f>G45</f>
        <v>4033.6200000000003</v>
      </c>
      <c r="H44" s="48">
        <f t="shared" si="1"/>
        <v>112.61401358531022</v>
      </c>
      <c r="I44" s="48">
        <f t="shared" si="2"/>
        <v>46.257110091743122</v>
      </c>
      <c r="K44" s="107"/>
      <c r="L44" s="107"/>
      <c r="M44" s="107"/>
      <c r="N44" s="112"/>
    </row>
    <row r="45" spans="1:14" s="36" customFormat="1" x14ac:dyDescent="0.25">
      <c r="A45" s="104">
        <v>321</v>
      </c>
      <c r="B45" s="105"/>
      <c r="C45" s="106"/>
      <c r="D45" s="94" t="s">
        <v>171</v>
      </c>
      <c r="E45" s="48">
        <f>E46+E47</f>
        <v>3581.81</v>
      </c>
      <c r="F45" s="48"/>
      <c r="G45" s="48">
        <f>G46+G47+G48</f>
        <v>4033.6200000000003</v>
      </c>
      <c r="H45" s="48">
        <f t="shared" si="1"/>
        <v>112.61401358531022</v>
      </c>
      <c r="I45" s="48"/>
      <c r="K45" s="107"/>
      <c r="L45" s="107"/>
      <c r="M45" s="107"/>
      <c r="N45" s="112"/>
    </row>
    <row r="46" spans="1:14" x14ac:dyDescent="0.25">
      <c r="A46" s="91">
        <v>3211</v>
      </c>
      <c r="B46" s="92"/>
      <c r="C46" s="93"/>
      <c r="D46" s="99" t="s">
        <v>116</v>
      </c>
      <c r="E46" s="47">
        <v>689.58</v>
      </c>
      <c r="F46" s="47"/>
      <c r="G46" s="47">
        <v>735</v>
      </c>
      <c r="H46" s="48">
        <f t="shared" si="1"/>
        <v>106.5866179413556</v>
      </c>
      <c r="I46" s="48"/>
      <c r="K46" s="62"/>
      <c r="L46" s="62"/>
      <c r="M46" s="62"/>
      <c r="N46" s="50"/>
    </row>
    <row r="47" spans="1:14" x14ac:dyDescent="0.25">
      <c r="A47" s="91">
        <v>3212</v>
      </c>
      <c r="B47" s="92"/>
      <c r="C47" s="93"/>
      <c r="D47" s="95" t="s">
        <v>172</v>
      </c>
      <c r="E47" s="47">
        <v>2892.23</v>
      </c>
      <c r="F47" s="47"/>
      <c r="G47" s="47">
        <v>3221.53</v>
      </c>
      <c r="H47" s="48">
        <f t="shared" si="1"/>
        <v>111.3856781791213</v>
      </c>
      <c r="I47" s="48"/>
      <c r="K47" s="62"/>
      <c r="L47" s="62"/>
      <c r="M47" s="62"/>
      <c r="N47" s="50"/>
    </row>
    <row r="48" spans="1:14" x14ac:dyDescent="0.25">
      <c r="A48" s="164">
        <v>3292</v>
      </c>
      <c r="B48" s="165"/>
      <c r="C48" s="166"/>
      <c r="D48" s="163" t="s">
        <v>212</v>
      </c>
      <c r="E48" s="47"/>
      <c r="F48" s="47"/>
      <c r="G48" s="47">
        <v>77.09</v>
      </c>
      <c r="H48" s="48"/>
      <c r="I48" s="48"/>
      <c r="K48" s="62"/>
      <c r="L48" s="62"/>
      <c r="M48" s="62"/>
      <c r="N48" s="50"/>
    </row>
    <row r="49" spans="1:14" ht="17.25" customHeight="1" x14ac:dyDescent="0.25">
      <c r="A49" s="231" t="s">
        <v>60</v>
      </c>
      <c r="B49" s="232"/>
      <c r="C49" s="233"/>
      <c r="D49" s="52" t="s">
        <v>64</v>
      </c>
      <c r="E49" s="47">
        <f t="shared" ref="E49:F49" si="4">E50</f>
        <v>25578.36</v>
      </c>
      <c r="F49" s="47">
        <f t="shared" si="4"/>
        <v>39620</v>
      </c>
      <c r="G49" s="47">
        <f>G50</f>
        <v>41639.089999999997</v>
      </c>
      <c r="H49" s="48">
        <f t="shared" si="1"/>
        <v>162.79030399134265</v>
      </c>
      <c r="I49" s="48">
        <f t="shared" si="2"/>
        <v>105.09613831398283</v>
      </c>
      <c r="K49" s="62"/>
      <c r="L49" s="62"/>
      <c r="M49" s="62"/>
      <c r="N49" s="50"/>
    </row>
    <row r="50" spans="1:14" x14ac:dyDescent="0.25">
      <c r="A50" s="234">
        <v>3</v>
      </c>
      <c r="B50" s="235"/>
      <c r="C50" s="236"/>
      <c r="D50" s="94" t="s">
        <v>9</v>
      </c>
      <c r="E50" s="48">
        <f t="shared" ref="E50:F50" si="5">E51+E58</f>
        <v>25578.36</v>
      </c>
      <c r="F50" s="48">
        <f t="shared" si="5"/>
        <v>39620</v>
      </c>
      <c r="G50" s="48">
        <f>G51+G58</f>
        <v>41639.089999999997</v>
      </c>
      <c r="H50" s="48">
        <f t="shared" si="1"/>
        <v>162.79030399134265</v>
      </c>
      <c r="I50" s="48">
        <f t="shared" si="2"/>
        <v>105.09613831398283</v>
      </c>
      <c r="K50" s="62"/>
      <c r="L50" s="62"/>
      <c r="M50" s="62"/>
      <c r="N50" s="50"/>
    </row>
    <row r="51" spans="1:14" x14ac:dyDescent="0.25">
      <c r="A51" s="237">
        <v>31</v>
      </c>
      <c r="B51" s="238"/>
      <c r="C51" s="239"/>
      <c r="D51" s="94" t="s">
        <v>10</v>
      </c>
      <c r="E51" s="48">
        <f t="shared" ref="E51" si="6">E52+E54+E56</f>
        <v>24041.87</v>
      </c>
      <c r="F51" s="48">
        <v>36000</v>
      </c>
      <c r="G51" s="48">
        <f>G52+G54+G56</f>
        <v>39379.85</v>
      </c>
      <c r="H51" s="48">
        <f t="shared" si="1"/>
        <v>163.79695090273759</v>
      </c>
      <c r="I51" s="48">
        <f t="shared" si="2"/>
        <v>109.38847222222221</v>
      </c>
      <c r="K51" s="62"/>
      <c r="L51" s="62"/>
      <c r="M51" s="62"/>
      <c r="N51" s="50"/>
    </row>
    <row r="52" spans="1:14" x14ac:dyDescent="0.25">
      <c r="A52" s="104">
        <v>311</v>
      </c>
      <c r="B52" s="105"/>
      <c r="C52" s="106"/>
      <c r="D52" s="100" t="s">
        <v>108</v>
      </c>
      <c r="E52" s="48">
        <f t="shared" ref="E52:F52" si="7">E53</f>
        <v>18321.41</v>
      </c>
      <c r="F52" s="48">
        <f t="shared" si="7"/>
        <v>0</v>
      </c>
      <c r="G52" s="48">
        <f>G53</f>
        <v>32060.57</v>
      </c>
      <c r="H52" s="48">
        <f t="shared" si="1"/>
        <v>174.98964326435575</v>
      </c>
      <c r="I52" s="48"/>
      <c r="K52" s="62"/>
      <c r="L52" s="62"/>
      <c r="M52" s="62"/>
      <c r="N52" s="50"/>
    </row>
    <row r="53" spans="1:14" x14ac:dyDescent="0.25">
      <c r="A53" s="91">
        <v>3111</v>
      </c>
      <c r="B53" s="92"/>
      <c r="C53" s="93"/>
      <c r="D53" s="99" t="s">
        <v>109</v>
      </c>
      <c r="E53" s="47">
        <v>18321.41</v>
      </c>
      <c r="F53" s="47"/>
      <c r="G53" s="47">
        <v>32060.57</v>
      </c>
      <c r="H53" s="48">
        <f t="shared" si="1"/>
        <v>174.98964326435575</v>
      </c>
      <c r="I53" s="48"/>
      <c r="K53" s="62"/>
      <c r="L53" s="62"/>
      <c r="M53" s="62"/>
      <c r="N53" s="50"/>
    </row>
    <row r="54" spans="1:14" x14ac:dyDescent="0.25">
      <c r="A54" s="104">
        <v>312</v>
      </c>
      <c r="B54" s="105"/>
      <c r="C54" s="106"/>
      <c r="D54" s="100" t="s">
        <v>112</v>
      </c>
      <c r="E54" s="48">
        <f t="shared" ref="E54:F54" si="8">E55</f>
        <v>2697.43</v>
      </c>
      <c r="F54" s="48">
        <f t="shared" si="8"/>
        <v>0</v>
      </c>
      <c r="G54" s="48">
        <f>G55</f>
        <v>2013.74</v>
      </c>
      <c r="H54" s="48">
        <f t="shared" si="1"/>
        <v>74.65402253255877</v>
      </c>
      <c r="I54" s="48"/>
      <c r="K54" s="62"/>
      <c r="L54" s="62"/>
      <c r="M54" s="62"/>
      <c r="N54" s="50"/>
    </row>
    <row r="55" spans="1:14" x14ac:dyDescent="0.25">
      <c r="A55" s="91">
        <v>3121</v>
      </c>
      <c r="B55" s="92"/>
      <c r="C55" s="93"/>
      <c r="D55" s="99" t="s">
        <v>112</v>
      </c>
      <c r="E55" s="47">
        <v>2697.43</v>
      </c>
      <c r="F55" s="47"/>
      <c r="G55" s="47">
        <v>2013.74</v>
      </c>
      <c r="H55" s="48">
        <f t="shared" si="1"/>
        <v>74.65402253255877</v>
      </c>
      <c r="I55" s="48"/>
      <c r="K55" s="62"/>
      <c r="L55" s="62"/>
      <c r="M55" s="62"/>
      <c r="N55" s="50"/>
    </row>
    <row r="56" spans="1:14" x14ac:dyDescent="0.25">
      <c r="A56" s="104">
        <v>313</v>
      </c>
      <c r="B56" s="105"/>
      <c r="C56" s="106"/>
      <c r="D56" s="100" t="s">
        <v>113</v>
      </c>
      <c r="E56" s="48">
        <f t="shared" ref="E56:F56" si="9">E57</f>
        <v>3023.03</v>
      </c>
      <c r="F56" s="48">
        <f t="shared" si="9"/>
        <v>0</v>
      </c>
      <c r="G56" s="48">
        <f>G57</f>
        <v>5305.54</v>
      </c>
      <c r="H56" s="48">
        <f t="shared" si="1"/>
        <v>175.50404726383792</v>
      </c>
      <c r="I56" s="48"/>
      <c r="K56" s="62"/>
      <c r="L56" s="62"/>
      <c r="M56" s="62"/>
      <c r="N56" s="50"/>
    </row>
    <row r="57" spans="1:14" x14ac:dyDescent="0.25">
      <c r="A57" s="91">
        <v>3132</v>
      </c>
      <c r="B57" s="92"/>
      <c r="C57" s="93"/>
      <c r="D57" s="99" t="s">
        <v>170</v>
      </c>
      <c r="E57" s="47">
        <v>3023.03</v>
      </c>
      <c r="F57" s="47"/>
      <c r="G57" s="47">
        <v>5305.54</v>
      </c>
      <c r="H57" s="48">
        <f t="shared" si="1"/>
        <v>175.50404726383792</v>
      </c>
      <c r="I57" s="48"/>
      <c r="K57" s="62"/>
      <c r="L57" s="62"/>
      <c r="M57" s="62"/>
      <c r="N57" s="50"/>
    </row>
    <row r="58" spans="1:14" x14ac:dyDescent="0.25">
      <c r="A58" s="104">
        <v>32</v>
      </c>
      <c r="B58" s="105"/>
      <c r="C58" s="106"/>
      <c r="D58" s="100" t="s">
        <v>18</v>
      </c>
      <c r="E58" s="48">
        <f t="shared" ref="E58" si="10">E59</f>
        <v>1536.49</v>
      </c>
      <c r="F58" s="48">
        <v>3620</v>
      </c>
      <c r="G58" s="48">
        <f>G59</f>
        <v>2259.2400000000002</v>
      </c>
      <c r="H58" s="48">
        <f t="shared" si="1"/>
        <v>147.03903051760832</v>
      </c>
      <c r="I58" s="48">
        <f t="shared" si="2"/>
        <v>62.409944751381218</v>
      </c>
      <c r="K58" s="62"/>
      <c r="L58" s="62"/>
      <c r="M58" s="62"/>
      <c r="N58" s="50"/>
    </row>
    <row r="59" spans="1:14" x14ac:dyDescent="0.25">
      <c r="A59" s="104">
        <v>321</v>
      </c>
      <c r="B59" s="105"/>
      <c r="C59" s="106"/>
      <c r="D59" s="100" t="s">
        <v>171</v>
      </c>
      <c r="E59" s="48">
        <f t="shared" ref="E59:F59" si="11">E60+E61</f>
        <v>1536.49</v>
      </c>
      <c r="F59" s="48">
        <f t="shared" si="11"/>
        <v>0</v>
      </c>
      <c r="G59" s="48">
        <f>G60+G61+G62</f>
        <v>2259.2400000000002</v>
      </c>
      <c r="H59" s="48">
        <f t="shared" si="1"/>
        <v>147.03903051760832</v>
      </c>
      <c r="I59" s="48"/>
      <c r="K59" s="62"/>
      <c r="L59" s="62"/>
      <c r="M59" s="62"/>
      <c r="N59" s="50"/>
    </row>
    <row r="60" spans="1:14" x14ac:dyDescent="0.25">
      <c r="A60" s="91">
        <v>3211</v>
      </c>
      <c r="B60" s="92"/>
      <c r="C60" s="93"/>
      <c r="D60" s="99" t="s">
        <v>116</v>
      </c>
      <c r="E60" s="47">
        <v>296.97000000000003</v>
      </c>
      <c r="F60" s="47"/>
      <c r="G60" s="47">
        <v>345</v>
      </c>
      <c r="H60" s="48">
        <f t="shared" si="1"/>
        <v>116.17335084351954</v>
      </c>
      <c r="I60" s="48"/>
      <c r="K60" s="62"/>
      <c r="L60" s="62"/>
      <c r="M60" s="62"/>
      <c r="N60" s="50"/>
    </row>
    <row r="61" spans="1:14" x14ac:dyDescent="0.25">
      <c r="A61" s="91">
        <v>3212</v>
      </c>
      <c r="B61" s="92"/>
      <c r="C61" s="93"/>
      <c r="D61" s="99" t="s">
        <v>172</v>
      </c>
      <c r="E61" s="47">
        <v>1239.52</v>
      </c>
      <c r="F61" s="47"/>
      <c r="G61" s="47">
        <v>1881.21</v>
      </c>
      <c r="H61" s="48">
        <f t="shared" si="1"/>
        <v>151.76923325158128</v>
      </c>
      <c r="I61" s="48"/>
      <c r="K61" s="62"/>
      <c r="L61" s="62"/>
      <c r="M61" s="62"/>
      <c r="N61" s="50"/>
    </row>
    <row r="62" spans="1:14" x14ac:dyDescent="0.25">
      <c r="A62" s="164">
        <v>3292</v>
      </c>
      <c r="B62" s="165"/>
      <c r="C62" s="166"/>
      <c r="D62" s="163" t="s">
        <v>212</v>
      </c>
      <c r="E62" s="47"/>
      <c r="F62" s="47"/>
      <c r="G62" s="47">
        <v>33.03</v>
      </c>
      <c r="H62" s="48"/>
      <c r="I62" s="48"/>
      <c r="K62" s="62"/>
      <c r="L62" s="62"/>
      <c r="M62" s="62"/>
      <c r="N62" s="50"/>
    </row>
    <row r="63" spans="1:14" ht="25.5" x14ac:dyDescent="0.25">
      <c r="A63" s="234" t="s">
        <v>57</v>
      </c>
      <c r="B63" s="235"/>
      <c r="C63" s="236"/>
      <c r="D63" s="29" t="s">
        <v>63</v>
      </c>
      <c r="E63" s="48">
        <f t="shared" ref="E63:F65" si="12">E64</f>
        <v>1261</v>
      </c>
      <c r="F63" s="48">
        <f t="shared" si="12"/>
        <v>1261</v>
      </c>
      <c r="G63" s="48">
        <f t="shared" ref="G63:G64" si="13">G64</f>
        <v>1261</v>
      </c>
      <c r="H63" s="48">
        <f t="shared" si="1"/>
        <v>100</v>
      </c>
      <c r="I63" s="48">
        <f t="shared" si="2"/>
        <v>100</v>
      </c>
      <c r="K63" s="62"/>
      <c r="L63" s="62"/>
      <c r="M63" s="62"/>
      <c r="N63" s="51" t="e">
        <f>#REF!</f>
        <v>#REF!</v>
      </c>
    </row>
    <row r="64" spans="1:14" x14ac:dyDescent="0.25">
      <c r="A64" s="231" t="s">
        <v>60</v>
      </c>
      <c r="B64" s="232"/>
      <c r="C64" s="233"/>
      <c r="D64" s="30" t="s">
        <v>64</v>
      </c>
      <c r="E64" s="47">
        <f t="shared" si="12"/>
        <v>1261</v>
      </c>
      <c r="F64" s="47">
        <f t="shared" si="12"/>
        <v>1261</v>
      </c>
      <c r="G64" s="47">
        <f t="shared" si="13"/>
        <v>1261</v>
      </c>
      <c r="H64" s="48">
        <f t="shared" si="1"/>
        <v>100</v>
      </c>
      <c r="I64" s="48">
        <f t="shared" si="2"/>
        <v>100</v>
      </c>
      <c r="K64" s="62"/>
      <c r="L64" s="62"/>
      <c r="M64" s="62"/>
      <c r="N64" s="50"/>
    </row>
    <row r="65" spans="1:14" s="36" customFormat="1" x14ac:dyDescent="0.25">
      <c r="A65" s="234">
        <v>3</v>
      </c>
      <c r="B65" s="235"/>
      <c r="C65" s="236"/>
      <c r="D65" s="94" t="s">
        <v>9</v>
      </c>
      <c r="E65" s="48">
        <f t="shared" si="12"/>
        <v>1261</v>
      </c>
      <c r="F65" s="48">
        <f t="shared" si="12"/>
        <v>1261</v>
      </c>
      <c r="G65" s="48">
        <f>G66</f>
        <v>1261</v>
      </c>
      <c r="H65" s="48">
        <f t="shared" si="1"/>
        <v>100</v>
      </c>
      <c r="I65" s="48">
        <f t="shared" si="2"/>
        <v>100</v>
      </c>
      <c r="K65" s="107"/>
      <c r="L65" s="107"/>
      <c r="M65" s="107"/>
      <c r="N65" s="112"/>
    </row>
    <row r="66" spans="1:14" s="36" customFormat="1" x14ac:dyDescent="0.25">
      <c r="A66" s="237">
        <v>32</v>
      </c>
      <c r="B66" s="238"/>
      <c r="C66" s="239"/>
      <c r="D66" s="94" t="s">
        <v>18</v>
      </c>
      <c r="E66" s="48">
        <f>E67</f>
        <v>1261</v>
      </c>
      <c r="F66" s="48">
        <v>1261</v>
      </c>
      <c r="G66" s="48">
        <f>G67</f>
        <v>1261</v>
      </c>
      <c r="H66" s="48">
        <f t="shared" si="1"/>
        <v>100</v>
      </c>
      <c r="I66" s="48">
        <f t="shared" si="2"/>
        <v>100</v>
      </c>
      <c r="K66" s="107"/>
      <c r="L66" s="107"/>
      <c r="M66" s="107"/>
      <c r="N66" s="112"/>
    </row>
    <row r="67" spans="1:14" s="36" customFormat="1" x14ac:dyDescent="0.25">
      <c r="A67" s="104">
        <v>323</v>
      </c>
      <c r="B67" s="105"/>
      <c r="C67" s="106"/>
      <c r="D67" s="94" t="s">
        <v>127</v>
      </c>
      <c r="E67" s="48">
        <f>E68</f>
        <v>1261</v>
      </c>
      <c r="F67" s="48"/>
      <c r="G67" s="48">
        <f>G68</f>
        <v>1261</v>
      </c>
      <c r="H67" s="48">
        <f t="shared" si="1"/>
        <v>100</v>
      </c>
      <c r="I67" s="48"/>
      <c r="K67" s="107"/>
      <c r="L67" s="107"/>
      <c r="M67" s="107"/>
      <c r="N67" s="112"/>
    </row>
    <row r="68" spans="1:14" x14ac:dyDescent="0.25">
      <c r="A68" s="91">
        <v>3237</v>
      </c>
      <c r="B68" s="92"/>
      <c r="C68" s="93"/>
      <c r="D68" s="95" t="s">
        <v>158</v>
      </c>
      <c r="E68" s="47">
        <v>1261</v>
      </c>
      <c r="F68" s="47"/>
      <c r="G68" s="47">
        <v>1261</v>
      </c>
      <c r="H68" s="48">
        <f t="shared" si="1"/>
        <v>100</v>
      </c>
      <c r="I68" s="48"/>
      <c r="K68" s="62"/>
      <c r="L68" s="62"/>
      <c r="M68" s="62"/>
      <c r="N68" s="50"/>
    </row>
    <row r="69" spans="1:14" ht="25.5" x14ac:dyDescent="0.25">
      <c r="A69" s="234" t="s">
        <v>57</v>
      </c>
      <c r="B69" s="235"/>
      <c r="C69" s="236"/>
      <c r="D69" s="59" t="s">
        <v>95</v>
      </c>
      <c r="E69" s="48">
        <f>E70</f>
        <v>3055.93</v>
      </c>
      <c r="F69" s="48">
        <f t="shared" ref="F69:F71" si="14">F70</f>
        <v>5825</v>
      </c>
      <c r="G69" s="48">
        <f>G70</f>
        <v>2756.34</v>
      </c>
      <c r="H69" s="48">
        <f t="shared" si="1"/>
        <v>90.196437745628998</v>
      </c>
      <c r="I69" s="48">
        <f t="shared" si="2"/>
        <v>47.319141630901292</v>
      </c>
      <c r="K69" s="62"/>
      <c r="L69" s="62"/>
      <c r="M69" s="62"/>
      <c r="N69" s="50"/>
    </row>
    <row r="70" spans="1:14" ht="15" customHeight="1" x14ac:dyDescent="0.25">
      <c r="A70" s="231" t="s">
        <v>60</v>
      </c>
      <c r="B70" s="232"/>
      <c r="C70" s="233"/>
      <c r="D70" s="58" t="s">
        <v>64</v>
      </c>
      <c r="E70" s="47">
        <f>E71</f>
        <v>3055.93</v>
      </c>
      <c r="F70" s="47">
        <f t="shared" si="14"/>
        <v>5825</v>
      </c>
      <c r="G70" s="47">
        <f>G71</f>
        <v>2756.34</v>
      </c>
      <c r="H70" s="48">
        <f t="shared" si="1"/>
        <v>90.196437745628998</v>
      </c>
      <c r="I70" s="48">
        <f t="shared" si="2"/>
        <v>47.319141630901292</v>
      </c>
      <c r="K70" s="62"/>
      <c r="L70" s="62"/>
      <c r="M70" s="62"/>
      <c r="N70" s="50"/>
    </row>
    <row r="71" spans="1:14" s="36" customFormat="1" x14ac:dyDescent="0.25">
      <c r="A71" s="234">
        <v>3</v>
      </c>
      <c r="B71" s="235"/>
      <c r="C71" s="236"/>
      <c r="D71" s="100" t="s">
        <v>9</v>
      </c>
      <c r="E71" s="48">
        <f>E72</f>
        <v>3055.93</v>
      </c>
      <c r="F71" s="48">
        <f t="shared" si="14"/>
        <v>5825</v>
      </c>
      <c r="G71" s="48">
        <f>G72</f>
        <v>2756.34</v>
      </c>
      <c r="H71" s="48">
        <f t="shared" si="1"/>
        <v>90.196437745628998</v>
      </c>
      <c r="I71" s="48">
        <f t="shared" si="2"/>
        <v>47.319141630901292</v>
      </c>
      <c r="K71" s="107"/>
      <c r="L71" s="107"/>
      <c r="M71" s="107"/>
      <c r="N71" s="112"/>
    </row>
    <row r="72" spans="1:14" s="36" customFormat="1" x14ac:dyDescent="0.25">
      <c r="A72" s="237">
        <v>32</v>
      </c>
      <c r="B72" s="238"/>
      <c r="C72" s="239"/>
      <c r="D72" s="100" t="s">
        <v>18</v>
      </c>
      <c r="E72" s="48">
        <f>E74</f>
        <v>3055.93</v>
      </c>
      <c r="F72" s="48">
        <v>5825</v>
      </c>
      <c r="G72" s="48">
        <f>G74</f>
        <v>2756.34</v>
      </c>
      <c r="H72" s="48">
        <f t="shared" si="1"/>
        <v>90.196437745628998</v>
      </c>
      <c r="I72" s="48">
        <f t="shared" si="2"/>
        <v>47.319141630901292</v>
      </c>
      <c r="K72" s="107"/>
      <c r="L72" s="107"/>
      <c r="M72" s="107"/>
      <c r="N72" s="112"/>
    </row>
    <row r="73" spans="1:14" x14ac:dyDescent="0.25">
      <c r="A73" s="109">
        <v>323</v>
      </c>
      <c r="B73" s="110"/>
      <c r="C73" s="111"/>
      <c r="D73" s="100" t="s">
        <v>127</v>
      </c>
      <c r="E73" s="48">
        <f t="shared" ref="E73:F73" si="15">E74</f>
        <v>3055.93</v>
      </c>
      <c r="F73" s="48">
        <f t="shared" si="15"/>
        <v>0</v>
      </c>
      <c r="G73" s="48">
        <f>G74</f>
        <v>2756.34</v>
      </c>
      <c r="H73" s="48">
        <f t="shared" si="1"/>
        <v>90.196437745628998</v>
      </c>
      <c r="I73" s="48"/>
      <c r="K73" s="62"/>
      <c r="L73" s="62"/>
      <c r="M73" s="62"/>
      <c r="N73" s="50"/>
    </row>
    <row r="74" spans="1:14" x14ac:dyDescent="0.25">
      <c r="A74" s="101">
        <v>3237</v>
      </c>
      <c r="B74" s="102"/>
      <c r="C74" s="103"/>
      <c r="D74" s="99" t="s">
        <v>158</v>
      </c>
      <c r="E74" s="47">
        <v>3055.93</v>
      </c>
      <c r="F74" s="47">
        <v>0</v>
      </c>
      <c r="G74" s="47">
        <v>2756.34</v>
      </c>
      <c r="H74" s="48">
        <f t="shared" si="1"/>
        <v>90.196437745628998</v>
      </c>
      <c r="I74" s="48"/>
      <c r="K74" s="62"/>
      <c r="L74" s="62"/>
      <c r="M74" s="62"/>
      <c r="N74" s="50"/>
    </row>
    <row r="75" spans="1:14" ht="25.5" x14ac:dyDescent="0.25">
      <c r="A75" s="234" t="s">
        <v>57</v>
      </c>
      <c r="B75" s="235"/>
      <c r="C75" s="236"/>
      <c r="D75" s="29" t="s">
        <v>65</v>
      </c>
      <c r="E75" s="48">
        <f>E76+E79+E129+E151+E117</f>
        <v>59035.540000000008</v>
      </c>
      <c r="F75" s="48">
        <f>F79+F129+F151</f>
        <v>59838</v>
      </c>
      <c r="G75" s="48">
        <f>G76+G79+G129+G151+G117</f>
        <v>55925.15</v>
      </c>
      <c r="H75" s="48">
        <f t="shared" ref="H75:H148" si="16">G75/E75*100</f>
        <v>94.731326248561459</v>
      </c>
      <c r="I75" s="48">
        <f t="shared" ref="I75:I148" si="17">G75/F75*100</f>
        <v>93.46092783849727</v>
      </c>
      <c r="K75" s="62"/>
      <c r="L75" s="62"/>
      <c r="M75" s="62"/>
      <c r="N75" s="50"/>
    </row>
    <row r="76" spans="1:14" ht="14.45" customHeight="1" x14ac:dyDescent="0.25">
      <c r="A76" s="231" t="s">
        <v>60</v>
      </c>
      <c r="B76" s="232"/>
      <c r="C76" s="233"/>
      <c r="D76" s="34" t="s">
        <v>64</v>
      </c>
      <c r="E76" s="47">
        <f t="shared" ref="E76:F77" si="18">E77</f>
        <v>0</v>
      </c>
      <c r="F76" s="47">
        <f t="shared" si="18"/>
        <v>0</v>
      </c>
      <c r="G76" s="47">
        <f>G77</f>
        <v>0</v>
      </c>
      <c r="H76" s="48"/>
      <c r="I76" s="48"/>
      <c r="K76" s="62"/>
      <c r="L76" s="62"/>
      <c r="M76" s="62"/>
      <c r="N76" s="50"/>
    </row>
    <row r="77" spans="1:14" x14ac:dyDescent="0.25">
      <c r="A77" s="252">
        <v>3</v>
      </c>
      <c r="B77" s="253"/>
      <c r="C77" s="254"/>
      <c r="D77" s="33" t="s">
        <v>9</v>
      </c>
      <c r="E77" s="47">
        <f t="shared" si="18"/>
        <v>0</v>
      </c>
      <c r="F77" s="47">
        <f t="shared" si="18"/>
        <v>0</v>
      </c>
      <c r="G77" s="47">
        <f>G78</f>
        <v>0</v>
      </c>
      <c r="H77" s="48"/>
      <c r="I77" s="48"/>
      <c r="K77" s="62"/>
      <c r="L77" s="62"/>
      <c r="M77" s="62"/>
      <c r="N77" s="50"/>
    </row>
    <row r="78" spans="1:14" x14ac:dyDescent="0.25">
      <c r="A78" s="243">
        <v>32</v>
      </c>
      <c r="B78" s="244"/>
      <c r="C78" s="245"/>
      <c r="D78" s="33" t="s">
        <v>18</v>
      </c>
      <c r="E78" s="47">
        <v>0</v>
      </c>
      <c r="F78" s="47">
        <v>0</v>
      </c>
      <c r="G78" s="47">
        <v>0</v>
      </c>
      <c r="H78" s="48"/>
      <c r="I78" s="48"/>
      <c r="K78" s="62"/>
      <c r="L78" s="62"/>
      <c r="M78" s="62"/>
      <c r="N78" s="50"/>
    </row>
    <row r="79" spans="1:14" x14ac:dyDescent="0.25">
      <c r="A79" s="231" t="s">
        <v>60</v>
      </c>
      <c r="B79" s="232"/>
      <c r="C79" s="233"/>
      <c r="D79" s="49" t="s">
        <v>66</v>
      </c>
      <c r="E79" s="47">
        <f>E80+E109</f>
        <v>31865.690000000002</v>
      </c>
      <c r="F79" s="47">
        <f t="shared" ref="F79:F80" si="19">F80</f>
        <v>24003</v>
      </c>
      <c r="G79" s="47">
        <f>G80+G109</f>
        <v>28124.63</v>
      </c>
      <c r="H79" s="48">
        <f t="shared" si="16"/>
        <v>88.259912150027191</v>
      </c>
      <c r="I79" s="48">
        <f t="shared" si="17"/>
        <v>117.17131191934342</v>
      </c>
      <c r="K79" s="62"/>
      <c r="L79" s="62"/>
      <c r="M79" s="62"/>
      <c r="N79" s="50"/>
    </row>
    <row r="80" spans="1:14" s="36" customFormat="1" x14ac:dyDescent="0.25">
      <c r="A80" s="234">
        <v>3</v>
      </c>
      <c r="B80" s="235"/>
      <c r="C80" s="236"/>
      <c r="D80" s="114" t="s">
        <v>9</v>
      </c>
      <c r="E80" s="48">
        <f>E81+E105</f>
        <v>31865.690000000002</v>
      </c>
      <c r="F80" s="48">
        <f t="shared" si="19"/>
        <v>24003</v>
      </c>
      <c r="G80" s="48">
        <f>G81+G105</f>
        <v>28124.63</v>
      </c>
      <c r="H80" s="48">
        <f t="shared" si="16"/>
        <v>88.259912150027191</v>
      </c>
      <c r="I80" s="48">
        <f t="shared" si="17"/>
        <v>117.17131191934342</v>
      </c>
      <c r="K80" s="107"/>
      <c r="L80" s="107"/>
      <c r="M80" s="107"/>
      <c r="N80" s="112"/>
    </row>
    <row r="81" spans="1:14" s="36" customFormat="1" x14ac:dyDescent="0.25">
      <c r="A81" s="237">
        <v>32</v>
      </c>
      <c r="B81" s="238"/>
      <c r="C81" s="239"/>
      <c r="D81" s="114" t="s">
        <v>18</v>
      </c>
      <c r="E81" s="48">
        <f>E82+E86+E90+E99</f>
        <v>31695.33</v>
      </c>
      <c r="F81" s="48">
        <v>24003</v>
      </c>
      <c r="G81" s="48">
        <f>G82+G86+G90+G99+G97</f>
        <v>28060.510000000002</v>
      </c>
      <c r="H81" s="48">
        <f t="shared" si="16"/>
        <v>88.532001402099297</v>
      </c>
      <c r="I81" s="48">
        <f t="shared" si="17"/>
        <v>116.90417864433613</v>
      </c>
      <c r="K81" s="107"/>
      <c r="L81" s="107"/>
      <c r="M81" s="107"/>
      <c r="N81" s="112"/>
    </row>
    <row r="82" spans="1:14" s="36" customFormat="1" x14ac:dyDescent="0.25">
      <c r="A82" s="109">
        <v>321</v>
      </c>
      <c r="B82" s="110"/>
      <c r="C82" s="111"/>
      <c r="D82" s="100" t="s">
        <v>115</v>
      </c>
      <c r="E82" s="48">
        <f>E83+E84+E85</f>
        <v>10276.620000000001</v>
      </c>
      <c r="F82" s="48"/>
      <c r="G82" s="48">
        <f>G83+G84+G85</f>
        <v>4795.13</v>
      </c>
      <c r="H82" s="48">
        <f t="shared" si="16"/>
        <v>46.660575169656951</v>
      </c>
      <c r="I82" s="48"/>
      <c r="K82" s="107"/>
      <c r="L82" s="107"/>
      <c r="M82" s="107"/>
      <c r="N82" s="112"/>
    </row>
    <row r="83" spans="1:14" x14ac:dyDescent="0.25">
      <c r="A83" s="101">
        <v>3211</v>
      </c>
      <c r="B83" s="102"/>
      <c r="C83" s="103"/>
      <c r="D83" s="99" t="s">
        <v>116</v>
      </c>
      <c r="E83" s="47">
        <v>8376.5400000000009</v>
      </c>
      <c r="F83" s="47"/>
      <c r="G83" s="47">
        <v>2400</v>
      </c>
      <c r="H83" s="48">
        <f t="shared" si="16"/>
        <v>28.651447972551907</v>
      </c>
      <c r="I83" s="48"/>
      <c r="K83" s="62"/>
      <c r="L83" s="62"/>
      <c r="M83" s="62"/>
      <c r="N83" s="50"/>
    </row>
    <row r="84" spans="1:14" x14ac:dyDescent="0.25">
      <c r="A84" s="101">
        <v>3213</v>
      </c>
      <c r="B84" s="102"/>
      <c r="C84" s="103"/>
      <c r="D84" s="99" t="s">
        <v>166</v>
      </c>
      <c r="E84" s="47">
        <v>216</v>
      </c>
      <c r="F84" s="47"/>
      <c r="G84" s="47">
        <v>400</v>
      </c>
      <c r="H84" s="48">
        <f t="shared" si="16"/>
        <v>185.18518518518519</v>
      </c>
      <c r="I84" s="48"/>
      <c r="K84" s="62"/>
      <c r="L84" s="62"/>
      <c r="M84" s="62"/>
      <c r="N84" s="50"/>
    </row>
    <row r="85" spans="1:14" x14ac:dyDescent="0.25">
      <c r="A85" s="101">
        <v>3214</v>
      </c>
      <c r="B85" s="102"/>
      <c r="C85" s="103"/>
      <c r="D85" s="99" t="s">
        <v>169</v>
      </c>
      <c r="E85" s="47">
        <v>1684.08</v>
      </c>
      <c r="F85" s="47"/>
      <c r="G85" s="47">
        <v>1995.13</v>
      </c>
      <c r="H85" s="48">
        <f t="shared" si="16"/>
        <v>118.47002517695122</v>
      </c>
      <c r="I85" s="48"/>
      <c r="K85" s="62"/>
      <c r="L85" s="62"/>
      <c r="M85" s="62"/>
      <c r="N85" s="50"/>
    </row>
    <row r="86" spans="1:14" s="36" customFormat="1" x14ac:dyDescent="0.25">
      <c r="A86" s="109">
        <v>322</v>
      </c>
      <c r="B86" s="110"/>
      <c r="C86" s="111"/>
      <c r="D86" s="100" t="s">
        <v>120</v>
      </c>
      <c r="E86" s="48">
        <f>E88+E89+E87</f>
        <v>2920.44</v>
      </c>
      <c r="F86" s="48"/>
      <c r="G86" s="48">
        <f>G89+G88</f>
        <v>3645.53</v>
      </c>
      <c r="H86" s="48">
        <f t="shared" si="16"/>
        <v>124.82810809330101</v>
      </c>
      <c r="I86" s="48"/>
      <c r="K86" s="107"/>
      <c r="L86" s="107"/>
      <c r="M86" s="107"/>
      <c r="N86" s="112"/>
    </row>
    <row r="87" spans="1:14" s="85" customFormat="1" x14ac:dyDescent="0.25">
      <c r="A87" s="194">
        <v>3221</v>
      </c>
      <c r="B87" s="195"/>
      <c r="C87" s="196"/>
      <c r="D87" s="193" t="s">
        <v>221</v>
      </c>
      <c r="E87" s="47">
        <v>1813.44</v>
      </c>
      <c r="F87" s="47"/>
      <c r="G87" s="47"/>
      <c r="H87" s="48">
        <f t="shared" si="16"/>
        <v>0</v>
      </c>
      <c r="I87" s="48"/>
      <c r="K87" s="62"/>
      <c r="L87" s="62"/>
      <c r="M87" s="62"/>
      <c r="N87" s="50"/>
    </row>
    <row r="88" spans="1:14" s="85" customFormat="1" x14ac:dyDescent="0.25">
      <c r="A88" s="123">
        <v>3224</v>
      </c>
      <c r="B88" s="124"/>
      <c r="C88" s="125"/>
      <c r="D88" s="163" t="s">
        <v>162</v>
      </c>
      <c r="E88" s="47"/>
      <c r="F88" s="47"/>
      <c r="G88" s="47">
        <v>2952.17</v>
      </c>
      <c r="H88" s="48"/>
      <c r="I88" s="48"/>
      <c r="K88" s="62"/>
      <c r="L88" s="62"/>
      <c r="M88" s="62"/>
      <c r="N88" s="50"/>
    </row>
    <row r="89" spans="1:14" x14ac:dyDescent="0.25">
      <c r="A89" s="101">
        <v>3225</v>
      </c>
      <c r="B89" s="102"/>
      <c r="C89" s="103"/>
      <c r="D89" s="99" t="s">
        <v>163</v>
      </c>
      <c r="E89" s="47">
        <v>1107</v>
      </c>
      <c r="F89" s="47"/>
      <c r="G89" s="47">
        <v>693.36</v>
      </c>
      <c r="H89" s="48">
        <f t="shared" si="16"/>
        <v>62.634146341463413</v>
      </c>
      <c r="I89" s="48"/>
      <c r="K89" s="62"/>
      <c r="L89" s="62"/>
      <c r="M89" s="62"/>
      <c r="N89" s="50"/>
    </row>
    <row r="90" spans="1:14" s="36" customFormat="1" x14ac:dyDescent="0.25">
      <c r="A90" s="109">
        <v>323</v>
      </c>
      <c r="B90" s="110"/>
      <c r="C90" s="111"/>
      <c r="D90" s="100" t="s">
        <v>127</v>
      </c>
      <c r="E90" s="48">
        <f>E91+E92+E93+E94+E95+E96</f>
        <v>16020.76</v>
      </c>
      <c r="F90" s="48"/>
      <c r="G90" s="48">
        <f>G91+G92+G95+G96+G93+G94</f>
        <v>11493.84</v>
      </c>
      <c r="H90" s="48">
        <f t="shared" si="16"/>
        <v>71.743412921734048</v>
      </c>
      <c r="I90" s="48"/>
      <c r="K90" s="107"/>
      <c r="L90" s="107"/>
      <c r="M90" s="107"/>
      <c r="N90" s="112"/>
    </row>
    <row r="91" spans="1:14" x14ac:dyDescent="0.25">
      <c r="A91" s="101">
        <v>3231</v>
      </c>
      <c r="B91" s="102"/>
      <c r="C91" s="103"/>
      <c r="D91" s="99" t="s">
        <v>128</v>
      </c>
      <c r="E91" s="47">
        <v>15001.64</v>
      </c>
      <c r="F91" s="47"/>
      <c r="G91" s="47">
        <v>7404.96</v>
      </c>
      <c r="H91" s="48">
        <f t="shared" si="16"/>
        <v>49.361003196983802</v>
      </c>
      <c r="I91" s="48"/>
      <c r="K91" s="62"/>
      <c r="L91" s="62"/>
      <c r="M91" s="62"/>
      <c r="N91" s="50"/>
    </row>
    <row r="92" spans="1:14" x14ac:dyDescent="0.25">
      <c r="A92" s="101">
        <v>3232</v>
      </c>
      <c r="B92" s="102"/>
      <c r="C92" s="103"/>
      <c r="D92" s="99" t="s">
        <v>164</v>
      </c>
      <c r="E92" s="47">
        <v>0.85</v>
      </c>
      <c r="F92" s="47"/>
      <c r="G92" s="47">
        <v>1521.58</v>
      </c>
      <c r="H92" s="48">
        <f t="shared" si="16"/>
        <v>179009.41176470587</v>
      </c>
      <c r="I92" s="48"/>
      <c r="K92" s="62"/>
      <c r="L92" s="62"/>
      <c r="M92" s="62"/>
      <c r="N92" s="50"/>
    </row>
    <row r="93" spans="1:14" x14ac:dyDescent="0.25">
      <c r="A93" s="123">
        <v>3234</v>
      </c>
      <c r="B93" s="124"/>
      <c r="C93" s="125"/>
      <c r="D93" s="126" t="s">
        <v>130</v>
      </c>
      <c r="E93" s="47">
        <v>320</v>
      </c>
      <c r="F93" s="47"/>
      <c r="G93" s="47">
        <v>0</v>
      </c>
      <c r="H93" s="48">
        <f t="shared" si="16"/>
        <v>0</v>
      </c>
      <c r="I93" s="48"/>
      <c r="K93" s="62"/>
      <c r="L93" s="62"/>
      <c r="M93" s="62"/>
      <c r="N93" s="50"/>
    </row>
    <row r="94" spans="1:14" x14ac:dyDescent="0.25">
      <c r="A94" s="123">
        <v>3235</v>
      </c>
      <c r="B94" s="124"/>
      <c r="C94" s="125"/>
      <c r="D94" s="126" t="s">
        <v>131</v>
      </c>
      <c r="E94" s="47"/>
      <c r="F94" s="47"/>
      <c r="G94" s="47">
        <v>0</v>
      </c>
      <c r="H94" s="48"/>
      <c r="I94" s="48"/>
      <c r="K94" s="62"/>
      <c r="L94" s="62"/>
      <c r="M94" s="62"/>
      <c r="N94" s="50"/>
    </row>
    <row r="95" spans="1:14" x14ac:dyDescent="0.25">
      <c r="A95" s="101">
        <v>3237</v>
      </c>
      <c r="B95" s="102"/>
      <c r="C95" s="103"/>
      <c r="D95" s="28" t="s">
        <v>173</v>
      </c>
      <c r="E95" s="47">
        <v>698.27</v>
      </c>
      <c r="F95" s="47"/>
      <c r="G95" s="47">
        <v>475.65</v>
      </c>
      <c r="H95" s="48">
        <f t="shared" si="16"/>
        <v>68.118349635527807</v>
      </c>
      <c r="I95" s="48"/>
      <c r="K95" s="62"/>
      <c r="L95" s="62"/>
      <c r="M95" s="62"/>
      <c r="N95" s="50"/>
    </row>
    <row r="96" spans="1:14" x14ac:dyDescent="0.25">
      <c r="A96" s="101">
        <v>3239</v>
      </c>
      <c r="B96" s="102"/>
      <c r="C96" s="103"/>
      <c r="D96" s="28" t="s">
        <v>134</v>
      </c>
      <c r="E96" s="47">
        <v>0</v>
      </c>
      <c r="F96" s="47"/>
      <c r="G96" s="47">
        <v>2091.65</v>
      </c>
      <c r="H96" s="48"/>
      <c r="I96" s="48"/>
      <c r="K96" s="62"/>
      <c r="L96" s="62"/>
      <c r="M96" s="62"/>
      <c r="N96" s="50"/>
    </row>
    <row r="97" spans="1:14" s="36" customFormat="1" x14ac:dyDescent="0.25">
      <c r="A97" s="147">
        <v>324</v>
      </c>
      <c r="B97" s="148"/>
      <c r="C97" s="149"/>
      <c r="D97" s="114" t="s">
        <v>202</v>
      </c>
      <c r="E97" s="48"/>
      <c r="F97" s="48"/>
      <c r="G97" s="48">
        <f>G98</f>
        <v>0</v>
      </c>
      <c r="H97" s="48"/>
      <c r="I97" s="48"/>
      <c r="K97" s="107"/>
      <c r="L97" s="107"/>
      <c r="M97" s="107"/>
      <c r="N97" s="112"/>
    </row>
    <row r="98" spans="1:14" x14ac:dyDescent="0.25">
      <c r="A98" s="144">
        <v>3241</v>
      </c>
      <c r="B98" s="145"/>
      <c r="C98" s="146"/>
      <c r="D98" s="28" t="s">
        <v>203</v>
      </c>
      <c r="E98" s="47"/>
      <c r="F98" s="47"/>
      <c r="G98" s="47">
        <v>0</v>
      </c>
      <c r="H98" s="48"/>
      <c r="I98" s="48"/>
      <c r="K98" s="62"/>
      <c r="L98" s="62"/>
      <c r="M98" s="62"/>
      <c r="N98" s="50"/>
    </row>
    <row r="99" spans="1:14" s="36" customFormat="1" x14ac:dyDescent="0.25">
      <c r="A99" s="109">
        <v>329</v>
      </c>
      <c r="B99" s="110"/>
      <c r="C99" s="111"/>
      <c r="D99" s="100" t="s">
        <v>135</v>
      </c>
      <c r="E99" s="48">
        <f>E101+E102+E103+E104</f>
        <v>2477.5100000000002</v>
      </c>
      <c r="F99" s="48"/>
      <c r="G99" s="48">
        <f>G102+G103+G104+G100+G101</f>
        <v>8126.0100000000011</v>
      </c>
      <c r="H99" s="48">
        <f t="shared" si="16"/>
        <v>327.99100709987044</v>
      </c>
      <c r="I99" s="48"/>
      <c r="K99" s="107"/>
      <c r="L99" s="107"/>
      <c r="M99" s="107"/>
      <c r="N99" s="112"/>
    </row>
    <row r="100" spans="1:14" s="85" customFormat="1" x14ac:dyDescent="0.25">
      <c r="A100" s="144">
        <v>3292</v>
      </c>
      <c r="B100" s="145"/>
      <c r="C100" s="146"/>
      <c r="D100" s="143" t="s">
        <v>136</v>
      </c>
      <c r="E100" s="47"/>
      <c r="F100" s="47"/>
      <c r="G100" s="47">
        <v>0</v>
      </c>
      <c r="H100" s="48"/>
      <c r="I100" s="48"/>
      <c r="K100" s="62"/>
      <c r="L100" s="62"/>
      <c r="M100" s="62"/>
      <c r="N100" s="50"/>
    </row>
    <row r="101" spans="1:14" s="85" customFormat="1" x14ac:dyDescent="0.25">
      <c r="A101" s="123">
        <v>3293</v>
      </c>
      <c r="B101" s="124"/>
      <c r="C101" s="125"/>
      <c r="D101" s="126" t="s">
        <v>160</v>
      </c>
      <c r="E101" s="47">
        <v>324.94</v>
      </c>
      <c r="F101" s="47"/>
      <c r="G101" s="47">
        <v>1198.55</v>
      </c>
      <c r="H101" s="48">
        <f t="shared" si="16"/>
        <v>368.85271126977284</v>
      </c>
      <c r="I101" s="48"/>
      <c r="K101" s="62"/>
      <c r="L101" s="62"/>
      <c r="M101" s="62"/>
      <c r="N101" s="50"/>
    </row>
    <row r="102" spans="1:14" x14ac:dyDescent="0.25">
      <c r="A102" s="101">
        <v>3294</v>
      </c>
      <c r="B102" s="102"/>
      <c r="C102" s="103"/>
      <c r="D102" s="99" t="s">
        <v>174</v>
      </c>
      <c r="E102" s="47">
        <v>233.09</v>
      </c>
      <c r="F102" s="47"/>
      <c r="G102" s="47">
        <v>265</v>
      </c>
      <c r="H102" s="48">
        <f t="shared" si="16"/>
        <v>113.68999099060449</v>
      </c>
      <c r="I102" s="48"/>
      <c r="K102" s="62"/>
      <c r="L102" s="62"/>
      <c r="M102" s="62"/>
      <c r="N102" s="50"/>
    </row>
    <row r="103" spans="1:14" x14ac:dyDescent="0.25">
      <c r="A103" s="101">
        <v>3295</v>
      </c>
      <c r="B103" s="102"/>
      <c r="C103" s="103"/>
      <c r="D103" s="28" t="s">
        <v>175</v>
      </c>
      <c r="E103" s="47">
        <v>0</v>
      </c>
      <c r="F103" s="47"/>
      <c r="G103" s="47">
        <v>777.61</v>
      </c>
      <c r="H103" s="48"/>
      <c r="I103" s="48"/>
      <c r="K103" s="62"/>
      <c r="L103" s="62"/>
      <c r="M103" s="62"/>
      <c r="N103" s="50"/>
    </row>
    <row r="104" spans="1:14" x14ac:dyDescent="0.25">
      <c r="A104" s="101">
        <v>3299</v>
      </c>
      <c r="B104" s="102"/>
      <c r="C104" s="103"/>
      <c r="D104" s="28" t="s">
        <v>135</v>
      </c>
      <c r="E104" s="47">
        <v>1919.48</v>
      </c>
      <c r="F104" s="47"/>
      <c r="G104" s="47">
        <v>5884.85</v>
      </c>
      <c r="H104" s="48">
        <f t="shared" si="16"/>
        <v>306.58563777689795</v>
      </c>
      <c r="I104" s="48"/>
      <c r="K104" s="62"/>
      <c r="L104" s="62"/>
      <c r="M104" s="62"/>
      <c r="N104" s="50"/>
    </row>
    <row r="105" spans="1:14" s="36" customFormat="1" x14ac:dyDescent="0.25">
      <c r="A105" s="237">
        <v>34</v>
      </c>
      <c r="B105" s="238"/>
      <c r="C105" s="239"/>
      <c r="D105" s="100" t="s">
        <v>49</v>
      </c>
      <c r="E105" s="48">
        <f>E106</f>
        <v>170.36</v>
      </c>
      <c r="F105" s="48"/>
      <c r="G105" s="48">
        <f>G106</f>
        <v>64.12</v>
      </c>
      <c r="H105" s="48">
        <f t="shared" si="16"/>
        <v>37.637943179150035</v>
      </c>
      <c r="I105" s="48"/>
      <c r="K105" s="107"/>
      <c r="L105" s="107"/>
      <c r="M105" s="107"/>
      <c r="N105" s="112"/>
    </row>
    <row r="106" spans="1:14" s="36" customFormat="1" x14ac:dyDescent="0.25">
      <c r="A106" s="147">
        <v>343</v>
      </c>
      <c r="B106" s="148"/>
      <c r="C106" s="149"/>
      <c r="D106" s="140" t="s">
        <v>204</v>
      </c>
      <c r="E106" s="48">
        <f>E107</f>
        <v>170.36</v>
      </c>
      <c r="F106" s="48"/>
      <c r="G106" s="48">
        <f>G108</f>
        <v>64.12</v>
      </c>
      <c r="H106" s="48">
        <f t="shared" si="16"/>
        <v>37.637943179150035</v>
      </c>
      <c r="I106" s="48"/>
      <c r="K106" s="107"/>
      <c r="L106" s="107"/>
      <c r="M106" s="107"/>
      <c r="N106" s="112"/>
    </row>
    <row r="107" spans="1:14" s="85" customFormat="1" x14ac:dyDescent="0.25">
      <c r="A107" s="194">
        <v>3431</v>
      </c>
      <c r="B107" s="195"/>
      <c r="C107" s="196"/>
      <c r="D107" s="193" t="s">
        <v>222</v>
      </c>
      <c r="E107" s="47">
        <v>170.36</v>
      </c>
      <c r="F107" s="47"/>
      <c r="G107" s="47"/>
      <c r="H107" s="48">
        <f t="shared" si="16"/>
        <v>0</v>
      </c>
      <c r="I107" s="48"/>
      <c r="K107" s="62"/>
      <c r="L107" s="62"/>
      <c r="M107" s="62"/>
      <c r="N107" s="50"/>
    </row>
    <row r="108" spans="1:14" s="85" customFormat="1" x14ac:dyDescent="0.25">
      <c r="A108" s="144">
        <v>3433</v>
      </c>
      <c r="B108" s="145"/>
      <c r="C108" s="146"/>
      <c r="D108" s="143" t="s">
        <v>205</v>
      </c>
      <c r="E108" s="47"/>
      <c r="F108" s="47"/>
      <c r="G108" s="47">
        <v>64.12</v>
      </c>
      <c r="H108" s="48"/>
      <c r="I108" s="48"/>
      <c r="K108" s="62"/>
      <c r="L108" s="62"/>
      <c r="M108" s="62"/>
      <c r="N108" s="50"/>
    </row>
    <row r="109" spans="1:14" s="36" customFormat="1" x14ac:dyDescent="0.25">
      <c r="A109" s="234">
        <v>4</v>
      </c>
      <c r="B109" s="235"/>
      <c r="C109" s="236"/>
      <c r="D109" s="100" t="s">
        <v>74</v>
      </c>
      <c r="E109" s="48">
        <f>E110</f>
        <v>0</v>
      </c>
      <c r="F109" s="48"/>
      <c r="G109" s="48">
        <f>G110</f>
        <v>0</v>
      </c>
      <c r="H109" s="48"/>
      <c r="I109" s="48"/>
      <c r="K109" s="107"/>
      <c r="L109" s="107"/>
      <c r="M109" s="107"/>
      <c r="N109" s="112"/>
    </row>
    <row r="110" spans="1:14" s="36" customFormat="1" x14ac:dyDescent="0.25">
      <c r="A110" s="237">
        <v>42</v>
      </c>
      <c r="B110" s="238"/>
      <c r="C110" s="239"/>
      <c r="D110" s="100" t="s">
        <v>73</v>
      </c>
      <c r="E110" s="48">
        <f>E111+E113+E115</f>
        <v>0</v>
      </c>
      <c r="F110" s="48"/>
      <c r="G110" s="48">
        <f>G111+G113+G115</f>
        <v>0</v>
      </c>
      <c r="H110" s="48"/>
      <c r="I110" s="48"/>
      <c r="K110" s="107"/>
      <c r="L110" s="107"/>
      <c r="M110" s="107"/>
      <c r="N110" s="112"/>
    </row>
    <row r="111" spans="1:14" s="36" customFormat="1" x14ac:dyDescent="0.25">
      <c r="A111" s="109">
        <v>421</v>
      </c>
      <c r="B111" s="110"/>
      <c r="C111" s="111"/>
      <c r="D111" s="100" t="s">
        <v>147</v>
      </c>
      <c r="E111" s="48">
        <f t="shared" ref="E111:F111" si="20">E112</f>
        <v>0</v>
      </c>
      <c r="F111" s="48">
        <f t="shared" si="20"/>
        <v>0</v>
      </c>
      <c r="G111" s="48">
        <f>G112</f>
        <v>0</v>
      </c>
      <c r="H111" s="48"/>
      <c r="I111" s="48"/>
      <c r="K111" s="107"/>
      <c r="L111" s="107"/>
      <c r="M111" s="107"/>
      <c r="N111" s="112"/>
    </row>
    <row r="112" spans="1:14" x14ac:dyDescent="0.25">
      <c r="A112" s="101">
        <v>4212</v>
      </c>
      <c r="B112" s="102"/>
      <c r="C112" s="103"/>
      <c r="D112" s="99" t="s">
        <v>148</v>
      </c>
      <c r="E112" s="47">
        <v>0</v>
      </c>
      <c r="F112" s="47"/>
      <c r="G112" s="47">
        <v>0</v>
      </c>
      <c r="H112" s="48"/>
      <c r="I112" s="48"/>
      <c r="K112" s="62"/>
      <c r="L112" s="62"/>
      <c r="M112" s="62"/>
      <c r="N112" s="50"/>
    </row>
    <row r="113" spans="1:14" s="36" customFormat="1" x14ac:dyDescent="0.25">
      <c r="A113" s="109">
        <v>422</v>
      </c>
      <c r="B113" s="110"/>
      <c r="C113" s="111"/>
      <c r="D113" s="100" t="s">
        <v>149</v>
      </c>
      <c r="E113" s="48">
        <f t="shared" ref="E113:F113" si="21">E114</f>
        <v>0</v>
      </c>
      <c r="F113" s="48">
        <f t="shared" si="21"/>
        <v>0</v>
      </c>
      <c r="G113" s="48">
        <f>G114</f>
        <v>0</v>
      </c>
      <c r="H113" s="48"/>
      <c r="I113" s="48"/>
      <c r="K113" s="107"/>
      <c r="L113" s="107"/>
      <c r="M113" s="107"/>
      <c r="N113" s="112"/>
    </row>
    <row r="114" spans="1:14" x14ac:dyDescent="0.25">
      <c r="A114" s="101">
        <v>4227</v>
      </c>
      <c r="B114" s="102"/>
      <c r="C114" s="103"/>
      <c r="D114" s="99" t="s">
        <v>176</v>
      </c>
      <c r="E114" s="47">
        <v>0</v>
      </c>
      <c r="F114" s="47"/>
      <c r="G114" s="47">
        <v>0</v>
      </c>
      <c r="H114" s="48"/>
      <c r="I114" s="48"/>
      <c r="K114" s="62"/>
      <c r="L114" s="62"/>
      <c r="M114" s="62"/>
      <c r="N114" s="50"/>
    </row>
    <row r="115" spans="1:14" s="36" customFormat="1" x14ac:dyDescent="0.25">
      <c r="A115" s="109">
        <v>424</v>
      </c>
      <c r="B115" s="110"/>
      <c r="C115" s="111"/>
      <c r="D115" s="100" t="s">
        <v>153</v>
      </c>
      <c r="E115" s="48">
        <f>E116</f>
        <v>0</v>
      </c>
      <c r="F115" s="48"/>
      <c r="G115" s="48">
        <f>G116</f>
        <v>0</v>
      </c>
      <c r="H115" s="48"/>
      <c r="I115" s="48"/>
      <c r="K115" s="107"/>
      <c r="L115" s="107"/>
      <c r="M115" s="107"/>
      <c r="N115" s="112"/>
    </row>
    <row r="116" spans="1:14" x14ac:dyDescent="0.25">
      <c r="A116" s="101">
        <v>4241</v>
      </c>
      <c r="B116" s="102"/>
      <c r="C116" s="103"/>
      <c r="D116" s="99" t="s">
        <v>154</v>
      </c>
      <c r="E116" s="47">
        <v>0</v>
      </c>
      <c r="F116" s="47"/>
      <c r="G116" s="47">
        <v>0</v>
      </c>
      <c r="H116" s="48"/>
      <c r="I116" s="48"/>
      <c r="K116" s="62"/>
      <c r="L116" s="62"/>
      <c r="M116" s="62"/>
      <c r="N116" s="50"/>
    </row>
    <row r="117" spans="1:14" ht="15" customHeight="1" x14ac:dyDescent="0.25">
      <c r="A117" s="231" t="s">
        <v>60</v>
      </c>
      <c r="B117" s="232"/>
      <c r="C117" s="233"/>
      <c r="D117" s="49" t="s">
        <v>167</v>
      </c>
      <c r="E117" s="47">
        <f>E118</f>
        <v>3678.33</v>
      </c>
      <c r="F117" s="47"/>
      <c r="G117" s="47">
        <f>G118</f>
        <v>768</v>
      </c>
      <c r="H117" s="48">
        <f t="shared" si="16"/>
        <v>20.879040216620044</v>
      </c>
      <c r="I117" s="48"/>
      <c r="K117" s="62"/>
      <c r="L117" s="62"/>
      <c r="M117" s="62"/>
      <c r="N117" s="50"/>
    </row>
    <row r="118" spans="1:14" ht="15" customHeight="1" x14ac:dyDescent="0.25">
      <c r="A118" s="234">
        <v>3</v>
      </c>
      <c r="B118" s="235"/>
      <c r="C118" s="236"/>
      <c r="D118" s="114" t="s">
        <v>9</v>
      </c>
      <c r="E118" s="48">
        <f>E119</f>
        <v>3678.33</v>
      </c>
      <c r="F118" s="48">
        <f>F119+F144</f>
        <v>0</v>
      </c>
      <c r="G118" s="48">
        <f>G119</f>
        <v>768</v>
      </c>
      <c r="H118" s="48">
        <f t="shared" si="16"/>
        <v>20.879040216620044</v>
      </c>
      <c r="I118" s="48"/>
      <c r="K118" s="62"/>
      <c r="L118" s="62"/>
      <c r="M118" s="62"/>
      <c r="N118" s="50"/>
    </row>
    <row r="119" spans="1:14" x14ac:dyDescent="0.25">
      <c r="A119" s="237">
        <v>32</v>
      </c>
      <c r="B119" s="238"/>
      <c r="C119" s="239"/>
      <c r="D119" s="100" t="s">
        <v>18</v>
      </c>
      <c r="E119" s="48">
        <f>E120+E123+E126</f>
        <v>3678.33</v>
      </c>
      <c r="F119" s="48">
        <v>0</v>
      </c>
      <c r="G119" s="48">
        <f>G120+G123+G126</f>
        <v>768</v>
      </c>
      <c r="H119" s="48">
        <f t="shared" si="16"/>
        <v>20.879040216620044</v>
      </c>
      <c r="I119" s="48"/>
      <c r="K119" s="62"/>
      <c r="L119" s="62"/>
      <c r="M119" s="62"/>
      <c r="N119" s="50"/>
    </row>
    <row r="120" spans="1:14" x14ac:dyDescent="0.25">
      <c r="A120" s="109">
        <v>322</v>
      </c>
      <c r="B120" s="110"/>
      <c r="C120" s="111"/>
      <c r="D120" s="100" t="s">
        <v>120</v>
      </c>
      <c r="E120" s="48">
        <f t="shared" ref="E120" si="22">E121+E122</f>
        <v>1229.1799999999998</v>
      </c>
      <c r="F120" s="48"/>
      <c r="G120" s="48">
        <f>G121+G122</f>
        <v>0</v>
      </c>
      <c r="H120" s="48">
        <f t="shared" si="16"/>
        <v>0</v>
      </c>
      <c r="I120" s="48"/>
      <c r="K120" s="62"/>
      <c r="L120" s="62"/>
      <c r="M120" s="62"/>
      <c r="N120" s="50"/>
    </row>
    <row r="121" spans="1:14" s="85" customFormat="1" x14ac:dyDescent="0.25">
      <c r="A121" s="101">
        <v>3221</v>
      </c>
      <c r="B121" s="102"/>
      <c r="C121" s="103"/>
      <c r="D121" s="99" t="s">
        <v>161</v>
      </c>
      <c r="E121" s="47">
        <v>129.88</v>
      </c>
      <c r="F121" s="47"/>
      <c r="G121" s="47">
        <v>0</v>
      </c>
      <c r="H121" s="48">
        <f t="shared" si="16"/>
        <v>0</v>
      </c>
      <c r="I121" s="48"/>
      <c r="K121" s="62"/>
      <c r="L121" s="62"/>
      <c r="M121" s="62"/>
      <c r="N121" s="50"/>
    </row>
    <row r="122" spans="1:14" s="85" customFormat="1" x14ac:dyDescent="0.25">
      <c r="A122" s="101">
        <v>3222</v>
      </c>
      <c r="B122" s="102"/>
      <c r="C122" s="103"/>
      <c r="D122" s="99" t="s">
        <v>121</v>
      </c>
      <c r="E122" s="47">
        <v>1099.3</v>
      </c>
      <c r="F122" s="47"/>
      <c r="G122" s="47">
        <v>0</v>
      </c>
      <c r="H122" s="48">
        <f t="shared" si="16"/>
        <v>0</v>
      </c>
      <c r="I122" s="48"/>
      <c r="K122" s="62"/>
      <c r="L122" s="62"/>
      <c r="M122" s="62"/>
      <c r="N122" s="50"/>
    </row>
    <row r="123" spans="1:14" s="36" customFormat="1" x14ac:dyDescent="0.25">
      <c r="A123" s="109">
        <v>323</v>
      </c>
      <c r="B123" s="110"/>
      <c r="C123" s="111"/>
      <c r="D123" s="100" t="s">
        <v>127</v>
      </c>
      <c r="E123" s="48">
        <f t="shared" ref="E123" si="23">E124+E125</f>
        <v>918.62</v>
      </c>
      <c r="F123" s="48"/>
      <c r="G123" s="48">
        <f>G124+G125</f>
        <v>0</v>
      </c>
      <c r="H123" s="48">
        <f t="shared" si="16"/>
        <v>0</v>
      </c>
      <c r="I123" s="48"/>
      <c r="K123" s="107"/>
      <c r="L123" s="107"/>
      <c r="M123" s="107"/>
      <c r="N123" s="112"/>
    </row>
    <row r="124" spans="1:14" s="85" customFormat="1" x14ac:dyDescent="0.25">
      <c r="A124" s="101">
        <v>3231</v>
      </c>
      <c r="B124" s="102"/>
      <c r="C124" s="103"/>
      <c r="D124" s="99" t="s">
        <v>128</v>
      </c>
      <c r="E124" s="47">
        <v>0</v>
      </c>
      <c r="F124" s="47"/>
      <c r="G124" s="47">
        <v>0</v>
      </c>
      <c r="H124" s="48"/>
      <c r="I124" s="48"/>
      <c r="K124" s="62"/>
      <c r="L124" s="62"/>
      <c r="M124" s="62"/>
      <c r="N124" s="50"/>
    </row>
    <row r="125" spans="1:14" s="85" customFormat="1" x14ac:dyDescent="0.25">
      <c r="A125" s="101">
        <v>3237</v>
      </c>
      <c r="B125" s="102"/>
      <c r="C125" s="103"/>
      <c r="D125" s="99" t="s">
        <v>158</v>
      </c>
      <c r="E125" s="47">
        <v>918.62</v>
      </c>
      <c r="F125" s="47"/>
      <c r="G125" s="47">
        <v>0</v>
      </c>
      <c r="H125" s="48">
        <f t="shared" si="16"/>
        <v>0</v>
      </c>
      <c r="I125" s="48"/>
      <c r="K125" s="62"/>
      <c r="L125" s="62"/>
      <c r="M125" s="62"/>
      <c r="N125" s="50"/>
    </row>
    <row r="126" spans="1:14" s="85" customFormat="1" x14ac:dyDescent="0.25">
      <c r="A126" s="147">
        <v>329</v>
      </c>
      <c r="B126" s="148"/>
      <c r="C126" s="149"/>
      <c r="D126" s="140" t="s">
        <v>135</v>
      </c>
      <c r="E126" s="48">
        <f>E127+E128</f>
        <v>1530.53</v>
      </c>
      <c r="F126" s="48"/>
      <c r="G126" s="48">
        <f>G127+G128</f>
        <v>768</v>
      </c>
      <c r="H126" s="48">
        <f t="shared" si="16"/>
        <v>50.178696268612832</v>
      </c>
      <c r="I126" s="48"/>
      <c r="K126" s="62"/>
      <c r="L126" s="62" t="s">
        <v>97</v>
      </c>
      <c r="M126" s="62"/>
      <c r="N126" s="50"/>
    </row>
    <row r="127" spans="1:14" s="85" customFormat="1" x14ac:dyDescent="0.25">
      <c r="A127" s="144">
        <v>3292</v>
      </c>
      <c r="B127" s="145"/>
      <c r="C127" s="146"/>
      <c r="D127" s="143" t="s">
        <v>160</v>
      </c>
      <c r="E127" s="47">
        <v>0</v>
      </c>
      <c r="F127" s="47"/>
      <c r="G127" s="47">
        <v>450</v>
      </c>
      <c r="H127" s="48"/>
      <c r="I127" s="48"/>
      <c r="K127" s="62"/>
      <c r="L127" s="62"/>
      <c r="M127" s="62"/>
      <c r="N127" s="50"/>
    </row>
    <row r="128" spans="1:14" s="85" customFormat="1" x14ac:dyDescent="0.25">
      <c r="A128" s="164">
        <v>3299</v>
      </c>
      <c r="B128" s="165"/>
      <c r="C128" s="166"/>
      <c r="D128" s="163" t="s">
        <v>135</v>
      </c>
      <c r="E128" s="47">
        <v>1530.53</v>
      </c>
      <c r="F128" s="47"/>
      <c r="G128" s="47">
        <v>318</v>
      </c>
      <c r="H128" s="48">
        <f t="shared" si="16"/>
        <v>20.777116423722504</v>
      </c>
      <c r="I128" s="48"/>
      <c r="K128" s="62"/>
      <c r="L128" s="62"/>
      <c r="M128" s="62"/>
      <c r="N128" s="50"/>
    </row>
    <row r="129" spans="1:14" x14ac:dyDescent="0.25">
      <c r="A129" s="231" t="s">
        <v>60</v>
      </c>
      <c r="B129" s="232"/>
      <c r="C129" s="233"/>
      <c r="D129" s="49" t="s">
        <v>75</v>
      </c>
      <c r="E129" s="47">
        <f>E130</f>
        <v>23491.520000000004</v>
      </c>
      <c r="F129" s="47">
        <f>F130</f>
        <v>35735</v>
      </c>
      <c r="G129" s="47">
        <f>G130</f>
        <v>27032.52</v>
      </c>
      <c r="H129" s="48">
        <f t="shared" si="16"/>
        <v>115.07352440369969</v>
      </c>
      <c r="I129" s="48">
        <f t="shared" si="17"/>
        <v>75.647180635231564</v>
      </c>
      <c r="K129" s="62"/>
      <c r="L129" s="62"/>
      <c r="M129" s="62"/>
      <c r="N129" s="50"/>
    </row>
    <row r="130" spans="1:14" s="36" customFormat="1" ht="15" customHeight="1" x14ac:dyDescent="0.25">
      <c r="A130" s="234">
        <v>3</v>
      </c>
      <c r="B130" s="235"/>
      <c r="C130" s="236"/>
      <c r="D130" s="114" t="s">
        <v>9</v>
      </c>
      <c r="E130" s="48">
        <f>E131+E148</f>
        <v>23491.520000000004</v>
      </c>
      <c r="F130" s="48">
        <f>F131+F148</f>
        <v>35735</v>
      </c>
      <c r="G130" s="48">
        <f>G131+G148</f>
        <v>27032.52</v>
      </c>
      <c r="H130" s="48">
        <f t="shared" si="16"/>
        <v>115.07352440369969</v>
      </c>
      <c r="I130" s="48">
        <f t="shared" si="17"/>
        <v>75.647180635231564</v>
      </c>
      <c r="K130" s="107"/>
      <c r="L130" s="107"/>
      <c r="M130" s="107"/>
      <c r="N130" s="112"/>
    </row>
    <row r="131" spans="1:14" s="36" customFormat="1" ht="14.25" customHeight="1" x14ac:dyDescent="0.25">
      <c r="A131" s="237">
        <v>32</v>
      </c>
      <c r="B131" s="238"/>
      <c r="C131" s="239"/>
      <c r="D131" s="94" t="s">
        <v>18</v>
      </c>
      <c r="E131" s="48">
        <f>E132+E134+E139+E146</f>
        <v>23491.520000000004</v>
      </c>
      <c r="F131" s="48">
        <v>35470</v>
      </c>
      <c r="G131" s="48">
        <f>G132+G134+G139+G146</f>
        <v>26364.53</v>
      </c>
      <c r="H131" s="48">
        <f t="shared" si="16"/>
        <v>112.2299876721472</v>
      </c>
      <c r="I131" s="48">
        <f t="shared" si="17"/>
        <v>74.329095009867487</v>
      </c>
      <c r="K131" s="107"/>
      <c r="L131" s="107"/>
      <c r="M131" s="107"/>
      <c r="N131" s="112"/>
    </row>
    <row r="132" spans="1:14" s="36" customFormat="1" ht="14.25" customHeight="1" x14ac:dyDescent="0.25">
      <c r="A132" s="104">
        <v>321</v>
      </c>
      <c r="B132" s="105"/>
      <c r="C132" s="106"/>
      <c r="D132" s="94" t="s">
        <v>115</v>
      </c>
      <c r="E132" s="48">
        <f>E133</f>
        <v>1193.04</v>
      </c>
      <c r="F132" s="48"/>
      <c r="G132" s="48">
        <f>G133</f>
        <v>772.94</v>
      </c>
      <c r="H132" s="48">
        <f t="shared" si="16"/>
        <v>64.787433782605788</v>
      </c>
      <c r="I132" s="48"/>
      <c r="K132" s="107"/>
      <c r="L132" s="107"/>
      <c r="M132" s="107"/>
      <c r="N132" s="112"/>
    </row>
    <row r="133" spans="1:14" ht="14.25" customHeight="1" x14ac:dyDescent="0.25">
      <c r="A133" s="91">
        <v>3211</v>
      </c>
      <c r="B133" s="92"/>
      <c r="C133" s="93"/>
      <c r="D133" s="95" t="s">
        <v>116</v>
      </c>
      <c r="E133" s="47">
        <v>1193.04</v>
      </c>
      <c r="F133" s="47"/>
      <c r="G133" s="47">
        <v>772.94</v>
      </c>
      <c r="H133" s="48">
        <f t="shared" si="16"/>
        <v>64.787433782605788</v>
      </c>
      <c r="I133" s="48"/>
      <c r="K133" s="62"/>
      <c r="L133" s="62"/>
      <c r="M133" s="62"/>
      <c r="N133" s="50"/>
    </row>
    <row r="134" spans="1:14" s="36" customFormat="1" ht="14.25" customHeight="1" x14ac:dyDescent="0.25">
      <c r="A134" s="104">
        <v>322</v>
      </c>
      <c r="B134" s="105"/>
      <c r="C134" s="106"/>
      <c r="D134" s="94" t="s">
        <v>120</v>
      </c>
      <c r="E134" s="48">
        <f>E135+E136+E137+E138</f>
        <v>14044.95</v>
      </c>
      <c r="F134" s="48"/>
      <c r="G134" s="48">
        <f>G135+G136+G137+G138</f>
        <v>6174.49</v>
      </c>
      <c r="H134" s="48">
        <f t="shared" si="16"/>
        <v>43.962349456566237</v>
      </c>
      <c r="I134" s="48"/>
      <c r="K134" s="107"/>
      <c r="L134" s="107"/>
      <c r="M134" s="107"/>
      <c r="N134" s="112"/>
    </row>
    <row r="135" spans="1:14" ht="14.25" customHeight="1" x14ac:dyDescent="0.25">
      <c r="A135" s="91">
        <v>3221</v>
      </c>
      <c r="B135" s="92"/>
      <c r="C135" s="93"/>
      <c r="D135" s="99" t="s">
        <v>161</v>
      </c>
      <c r="E135" s="47">
        <v>919.7</v>
      </c>
      <c r="F135" s="47"/>
      <c r="G135" s="47">
        <v>2041.8</v>
      </c>
      <c r="H135" s="48">
        <f t="shared" si="16"/>
        <v>222.00717625312598</v>
      </c>
      <c r="I135" s="48"/>
      <c r="K135" s="62"/>
      <c r="L135" s="62"/>
      <c r="M135" s="62"/>
      <c r="N135" s="50"/>
    </row>
    <row r="136" spans="1:14" ht="14.25" customHeight="1" x14ac:dyDescent="0.25">
      <c r="A136" s="91">
        <v>3223</v>
      </c>
      <c r="B136" s="92"/>
      <c r="C136" s="93"/>
      <c r="D136" s="99" t="s">
        <v>122</v>
      </c>
      <c r="E136" s="47">
        <v>12301.92</v>
      </c>
      <c r="F136" s="47"/>
      <c r="G136" s="47">
        <v>682.94</v>
      </c>
      <c r="H136" s="48">
        <f t="shared" si="16"/>
        <v>5.5514911493490446</v>
      </c>
      <c r="I136" s="48"/>
      <c r="K136" s="62"/>
      <c r="L136" s="62"/>
      <c r="M136" s="62"/>
      <c r="N136" s="50"/>
    </row>
    <row r="137" spans="1:14" ht="14.25" customHeight="1" x14ac:dyDescent="0.25">
      <c r="A137" s="91">
        <v>3224</v>
      </c>
      <c r="B137" s="92"/>
      <c r="C137" s="93"/>
      <c r="D137" s="99" t="s">
        <v>162</v>
      </c>
      <c r="E137" s="47">
        <v>336.69</v>
      </c>
      <c r="F137" s="47"/>
      <c r="G137" s="47">
        <v>3349.25</v>
      </c>
      <c r="H137" s="48">
        <f t="shared" si="16"/>
        <v>994.75778906412438</v>
      </c>
      <c r="I137" s="48"/>
      <c r="K137" s="62"/>
      <c r="L137" s="62"/>
      <c r="M137" s="62"/>
      <c r="N137" s="50"/>
    </row>
    <row r="138" spans="1:14" ht="14.25" customHeight="1" x14ac:dyDescent="0.25">
      <c r="A138" s="91">
        <v>3227</v>
      </c>
      <c r="B138" s="92"/>
      <c r="C138" s="93"/>
      <c r="D138" s="99" t="s">
        <v>201</v>
      </c>
      <c r="E138" s="47">
        <v>486.64</v>
      </c>
      <c r="F138" s="47"/>
      <c r="G138" s="47">
        <v>100.5</v>
      </c>
      <c r="H138" s="48">
        <f t="shared" si="16"/>
        <v>20.651816537892486</v>
      </c>
      <c r="I138" s="48"/>
      <c r="K138" s="62"/>
      <c r="L138" s="62"/>
      <c r="M138" s="62"/>
      <c r="N138" s="50"/>
    </row>
    <row r="139" spans="1:14" s="36" customFormat="1" ht="14.25" customHeight="1" x14ac:dyDescent="0.25">
      <c r="A139" s="104">
        <v>323</v>
      </c>
      <c r="B139" s="105"/>
      <c r="C139" s="106"/>
      <c r="D139" s="94" t="s">
        <v>127</v>
      </c>
      <c r="E139" s="48">
        <f>E140+E142+E141+E143+E144+E145</f>
        <v>2706.52</v>
      </c>
      <c r="F139" s="48"/>
      <c r="G139" s="48">
        <f>G140+G142+G141+G143+G144+G145</f>
        <v>16417.53</v>
      </c>
      <c r="H139" s="48">
        <f t="shared" si="16"/>
        <v>606.59185965741983</v>
      </c>
      <c r="I139" s="48"/>
      <c r="K139" s="107"/>
      <c r="L139" s="107"/>
      <c r="M139" s="107"/>
      <c r="N139" s="112"/>
    </row>
    <row r="140" spans="1:14" ht="14.25" customHeight="1" x14ac:dyDescent="0.25">
      <c r="A140" s="91">
        <v>3231</v>
      </c>
      <c r="B140" s="92"/>
      <c r="C140" s="93"/>
      <c r="D140" s="99" t="s">
        <v>128</v>
      </c>
      <c r="E140" s="47">
        <v>169.17</v>
      </c>
      <c r="F140" s="47"/>
      <c r="G140" s="47">
        <v>1499.59</v>
      </c>
      <c r="H140" s="48">
        <f t="shared" si="16"/>
        <v>886.4396760654962</v>
      </c>
      <c r="I140" s="48"/>
      <c r="K140" s="62"/>
      <c r="L140" s="62"/>
      <c r="M140" s="62"/>
      <c r="N140" s="50"/>
    </row>
    <row r="141" spans="1:14" ht="14.25" customHeight="1" x14ac:dyDescent="0.25">
      <c r="A141" s="91">
        <v>3234</v>
      </c>
      <c r="B141" s="92"/>
      <c r="C141" s="93"/>
      <c r="D141" s="95" t="s">
        <v>130</v>
      </c>
      <c r="E141" s="47">
        <v>2032.53</v>
      </c>
      <c r="F141" s="47"/>
      <c r="G141" s="47">
        <v>3432.39</v>
      </c>
      <c r="H141" s="48">
        <f t="shared" si="16"/>
        <v>168.87278416554736</v>
      </c>
      <c r="I141" s="48"/>
      <c r="K141" s="62"/>
      <c r="L141" s="62"/>
      <c r="M141" s="62"/>
      <c r="N141" s="50"/>
    </row>
    <row r="142" spans="1:14" ht="14.25" customHeight="1" x14ac:dyDescent="0.25">
      <c r="A142" s="91">
        <v>3235</v>
      </c>
      <c r="B142" s="92"/>
      <c r="C142" s="93"/>
      <c r="D142" s="95" t="s">
        <v>131</v>
      </c>
      <c r="E142" s="47">
        <v>225</v>
      </c>
      <c r="F142" s="47"/>
      <c r="G142" s="47">
        <v>1897.48</v>
      </c>
      <c r="H142" s="48">
        <f t="shared" si="16"/>
        <v>843.32444444444445</v>
      </c>
      <c r="I142" s="48"/>
      <c r="K142" s="62"/>
      <c r="L142" s="62"/>
      <c r="M142" s="62"/>
      <c r="N142" s="50"/>
    </row>
    <row r="143" spans="1:14" ht="14.25" customHeight="1" x14ac:dyDescent="0.25">
      <c r="A143" s="91">
        <v>3236</v>
      </c>
      <c r="B143" s="92"/>
      <c r="C143" s="93"/>
      <c r="D143" s="95" t="s">
        <v>165</v>
      </c>
      <c r="E143" s="47">
        <v>0.59</v>
      </c>
      <c r="F143" s="47"/>
      <c r="G143" s="47">
        <v>7673.13</v>
      </c>
      <c r="H143" s="48">
        <f t="shared" si="16"/>
        <v>1300530.5084745763</v>
      </c>
      <c r="I143" s="48"/>
      <c r="K143" s="62"/>
      <c r="L143" s="62"/>
      <c r="M143" s="62"/>
      <c r="N143" s="50"/>
    </row>
    <row r="144" spans="1:14" ht="14.25" customHeight="1" x14ac:dyDescent="0.25">
      <c r="A144" s="91">
        <v>3238</v>
      </c>
      <c r="B144" s="92"/>
      <c r="C144" s="93"/>
      <c r="D144" s="95" t="s">
        <v>133</v>
      </c>
      <c r="E144" s="47">
        <v>3.98</v>
      </c>
      <c r="F144" s="47"/>
      <c r="G144" s="47">
        <v>1914.94</v>
      </c>
      <c r="H144" s="48">
        <f t="shared" si="16"/>
        <v>48114.070351758797</v>
      </c>
      <c r="I144" s="48"/>
      <c r="K144" s="62"/>
      <c r="L144" s="62"/>
      <c r="M144" s="62"/>
      <c r="N144" s="50"/>
    </row>
    <row r="145" spans="1:14" ht="14.25" customHeight="1" x14ac:dyDescent="0.25">
      <c r="A145" s="123">
        <v>3239</v>
      </c>
      <c r="B145" s="124"/>
      <c r="C145" s="125"/>
      <c r="D145" s="126" t="s">
        <v>134</v>
      </c>
      <c r="E145" s="47">
        <v>275.25</v>
      </c>
      <c r="F145" s="47"/>
      <c r="G145" s="47">
        <v>0</v>
      </c>
      <c r="H145" s="48">
        <f t="shared" si="16"/>
        <v>0</v>
      </c>
      <c r="I145" s="48"/>
      <c r="K145" s="62"/>
      <c r="L145" s="62"/>
      <c r="M145" s="62"/>
      <c r="N145" s="50"/>
    </row>
    <row r="146" spans="1:14" s="36" customFormat="1" ht="14.25" customHeight="1" x14ac:dyDescent="0.25">
      <c r="A146" s="104">
        <v>329</v>
      </c>
      <c r="B146" s="105"/>
      <c r="C146" s="106"/>
      <c r="D146" s="94" t="s">
        <v>135</v>
      </c>
      <c r="E146" s="48">
        <f>E147</f>
        <v>5547.01</v>
      </c>
      <c r="F146" s="48"/>
      <c r="G146" s="48">
        <f>G147</f>
        <v>2999.57</v>
      </c>
      <c r="H146" s="48">
        <f t="shared" si="16"/>
        <v>54.075438840023729</v>
      </c>
      <c r="I146" s="48"/>
      <c r="K146" s="107"/>
      <c r="L146" s="107"/>
      <c r="M146" s="107"/>
      <c r="N146" s="112"/>
    </row>
    <row r="147" spans="1:14" ht="14.25" customHeight="1" x14ac:dyDescent="0.25">
      <c r="A147" s="91">
        <v>3292</v>
      </c>
      <c r="B147" s="92"/>
      <c r="C147" s="93"/>
      <c r="D147" s="95" t="s">
        <v>136</v>
      </c>
      <c r="E147" s="47">
        <v>5547.01</v>
      </c>
      <c r="F147" s="47"/>
      <c r="G147" s="47">
        <v>2999.57</v>
      </c>
      <c r="H147" s="48">
        <f t="shared" si="16"/>
        <v>54.075438840023729</v>
      </c>
      <c r="I147" s="48"/>
      <c r="K147" s="62"/>
      <c r="L147" s="62"/>
      <c r="M147" s="62"/>
      <c r="N147" s="50"/>
    </row>
    <row r="148" spans="1:14" s="36" customFormat="1" ht="15" customHeight="1" x14ac:dyDescent="0.25">
      <c r="A148" s="237">
        <v>34</v>
      </c>
      <c r="B148" s="238"/>
      <c r="C148" s="239"/>
      <c r="D148" s="94" t="s">
        <v>49</v>
      </c>
      <c r="E148" s="48">
        <f>E149</f>
        <v>0</v>
      </c>
      <c r="F148" s="48">
        <v>265</v>
      </c>
      <c r="G148" s="48">
        <f>G149</f>
        <v>667.99</v>
      </c>
      <c r="H148" s="48"/>
      <c r="I148" s="48">
        <f t="shared" si="17"/>
        <v>252.07169811320753</v>
      </c>
      <c r="K148" s="107"/>
      <c r="L148" s="107"/>
      <c r="M148" s="107"/>
      <c r="N148" s="112"/>
    </row>
    <row r="149" spans="1:14" s="36" customFormat="1" ht="15" customHeight="1" x14ac:dyDescent="0.25">
      <c r="A149" s="104">
        <v>343</v>
      </c>
      <c r="B149" s="105"/>
      <c r="C149" s="106"/>
      <c r="D149" s="94" t="s">
        <v>143</v>
      </c>
      <c r="E149" s="48">
        <f>E150</f>
        <v>0</v>
      </c>
      <c r="F149" s="48"/>
      <c r="G149" s="48">
        <f>G150</f>
        <v>667.99</v>
      </c>
      <c r="H149" s="48"/>
      <c r="I149" s="48"/>
      <c r="K149" s="107"/>
      <c r="L149" s="107"/>
      <c r="M149" s="107"/>
      <c r="N149" s="112"/>
    </row>
    <row r="150" spans="1:14" ht="15" customHeight="1" x14ac:dyDescent="0.25">
      <c r="A150" s="91">
        <v>3431</v>
      </c>
      <c r="B150" s="92"/>
      <c r="C150" s="93"/>
      <c r="D150" s="95" t="s">
        <v>177</v>
      </c>
      <c r="E150" s="47">
        <v>0</v>
      </c>
      <c r="F150" s="47"/>
      <c r="G150" s="47">
        <v>667.99</v>
      </c>
      <c r="H150" s="48"/>
      <c r="I150" s="48"/>
      <c r="K150" s="62"/>
      <c r="L150" s="62"/>
      <c r="M150" s="62"/>
      <c r="N150" s="50"/>
    </row>
    <row r="151" spans="1:14" x14ac:dyDescent="0.25">
      <c r="A151" s="231" t="s">
        <v>60</v>
      </c>
      <c r="B151" s="232"/>
      <c r="C151" s="233"/>
      <c r="D151" s="30" t="s">
        <v>67</v>
      </c>
      <c r="E151" s="47">
        <f t="shared" ref="E151:G152" si="24">E152</f>
        <v>0</v>
      </c>
      <c r="F151" s="47">
        <f t="shared" si="24"/>
        <v>100</v>
      </c>
      <c r="G151" s="47">
        <f t="shared" si="24"/>
        <v>0</v>
      </c>
      <c r="H151" s="48"/>
      <c r="I151" s="48">
        <f t="shared" ref="I149:I212" si="25">G151/F151*100</f>
        <v>0</v>
      </c>
      <c r="K151" s="62"/>
      <c r="L151" s="62"/>
      <c r="M151" s="62"/>
      <c r="N151" s="50"/>
    </row>
    <row r="152" spans="1:14" s="36" customFormat="1" x14ac:dyDescent="0.25">
      <c r="A152" s="234">
        <v>3</v>
      </c>
      <c r="B152" s="235"/>
      <c r="C152" s="236"/>
      <c r="D152" s="100" t="s">
        <v>9</v>
      </c>
      <c r="E152" s="48">
        <f t="shared" si="24"/>
        <v>0</v>
      </c>
      <c r="F152" s="48">
        <f t="shared" si="24"/>
        <v>100</v>
      </c>
      <c r="G152" s="48">
        <f t="shared" si="24"/>
        <v>0</v>
      </c>
      <c r="H152" s="48"/>
      <c r="I152" s="48">
        <f t="shared" si="25"/>
        <v>0</v>
      </c>
      <c r="K152" s="107"/>
      <c r="L152" s="107"/>
      <c r="M152" s="107"/>
      <c r="N152" s="112"/>
    </row>
    <row r="153" spans="1:14" s="36" customFormat="1" ht="15" customHeight="1" x14ac:dyDescent="0.25">
      <c r="A153" s="237">
        <v>32</v>
      </c>
      <c r="B153" s="238"/>
      <c r="C153" s="239"/>
      <c r="D153" s="100" t="s">
        <v>18</v>
      </c>
      <c r="E153" s="48">
        <f>E154</f>
        <v>0</v>
      </c>
      <c r="F153" s="48">
        <v>100</v>
      </c>
      <c r="G153" s="48">
        <v>0</v>
      </c>
      <c r="H153" s="48"/>
      <c r="I153" s="48">
        <f t="shared" si="25"/>
        <v>0</v>
      </c>
      <c r="K153" s="107"/>
      <c r="L153" s="107"/>
      <c r="M153" s="107"/>
      <c r="N153" s="112"/>
    </row>
    <row r="154" spans="1:14" s="36" customFormat="1" ht="15" customHeight="1" x14ac:dyDescent="0.25">
      <c r="A154" s="118">
        <v>329</v>
      </c>
      <c r="B154" s="119"/>
      <c r="C154" s="120"/>
      <c r="D154" s="121" t="s">
        <v>135</v>
      </c>
      <c r="E154" s="48">
        <f>E155</f>
        <v>0</v>
      </c>
      <c r="F154" s="48"/>
      <c r="G154" s="48"/>
      <c r="H154" s="48"/>
      <c r="I154" s="48"/>
      <c r="K154" s="107"/>
      <c r="L154" s="107"/>
      <c r="M154" s="107"/>
      <c r="N154" s="112"/>
    </row>
    <row r="155" spans="1:14" s="85" customFormat="1" ht="15" customHeight="1" x14ac:dyDescent="0.25">
      <c r="A155" s="123">
        <v>3299</v>
      </c>
      <c r="B155" s="124"/>
      <c r="C155" s="125"/>
      <c r="D155" s="126" t="s">
        <v>135</v>
      </c>
      <c r="E155" s="47">
        <v>0</v>
      </c>
      <c r="F155" s="47"/>
      <c r="G155" s="47"/>
      <c r="H155" s="48"/>
      <c r="I155" s="48"/>
      <c r="K155" s="62"/>
      <c r="L155" s="62"/>
      <c r="M155" s="62"/>
      <c r="N155" s="50"/>
    </row>
    <row r="156" spans="1:14" ht="25.5" x14ac:dyDescent="0.25">
      <c r="A156" s="234" t="s">
        <v>57</v>
      </c>
      <c r="B156" s="235"/>
      <c r="C156" s="236"/>
      <c r="D156" s="29" t="s">
        <v>68</v>
      </c>
      <c r="E156" s="48">
        <f>E157+E160</f>
        <v>1522.5</v>
      </c>
      <c r="F156" s="48">
        <f>F157+F160</f>
        <v>1500</v>
      </c>
      <c r="G156" s="48">
        <f>G157+G160</f>
        <v>1456</v>
      </c>
      <c r="H156" s="48">
        <f t="shared" ref="H149:H212" si="26">G156/E156*100</f>
        <v>95.632183908045974</v>
      </c>
      <c r="I156" s="48">
        <f t="shared" si="25"/>
        <v>97.066666666666663</v>
      </c>
      <c r="K156" s="62"/>
      <c r="L156" s="62"/>
      <c r="M156" s="62"/>
      <c r="N156" s="50"/>
    </row>
    <row r="157" spans="1:14" x14ac:dyDescent="0.25">
      <c r="A157" s="231" t="s">
        <v>60</v>
      </c>
      <c r="B157" s="232"/>
      <c r="C157" s="233"/>
      <c r="D157" s="30" t="s">
        <v>64</v>
      </c>
      <c r="E157" s="47">
        <f>E158</f>
        <v>0</v>
      </c>
      <c r="F157" s="47">
        <f>F158</f>
        <v>0</v>
      </c>
      <c r="G157" s="47">
        <f>G158</f>
        <v>0</v>
      </c>
      <c r="H157" s="48"/>
      <c r="I157" s="48"/>
      <c r="K157" s="62"/>
      <c r="L157" s="62"/>
      <c r="M157" s="62"/>
      <c r="N157" s="50"/>
    </row>
    <row r="158" spans="1:14" s="36" customFormat="1" x14ac:dyDescent="0.25">
      <c r="A158" s="234">
        <v>3</v>
      </c>
      <c r="B158" s="235"/>
      <c r="C158" s="236"/>
      <c r="D158" s="100" t="s">
        <v>9</v>
      </c>
      <c r="E158" s="48">
        <f>E159</f>
        <v>0</v>
      </c>
      <c r="F158" s="48">
        <f>F159</f>
        <v>0</v>
      </c>
      <c r="G158" s="48"/>
      <c r="H158" s="48"/>
      <c r="I158" s="48"/>
      <c r="K158" s="107"/>
      <c r="L158" s="107"/>
      <c r="M158" s="107"/>
      <c r="N158" s="112"/>
    </row>
    <row r="159" spans="1:14" s="36" customFormat="1" x14ac:dyDescent="0.25">
      <c r="A159" s="237">
        <v>32</v>
      </c>
      <c r="B159" s="238"/>
      <c r="C159" s="239"/>
      <c r="D159" s="100" t="s">
        <v>18</v>
      </c>
      <c r="E159" s="48">
        <v>0</v>
      </c>
      <c r="F159" s="48">
        <v>0</v>
      </c>
      <c r="G159" s="48"/>
      <c r="H159" s="48"/>
      <c r="I159" s="48"/>
      <c r="K159" s="107"/>
      <c r="L159" s="107"/>
      <c r="M159" s="107"/>
      <c r="N159" s="112"/>
    </row>
    <row r="160" spans="1:14" x14ac:dyDescent="0.25">
      <c r="A160" s="231" t="s">
        <v>60</v>
      </c>
      <c r="B160" s="232"/>
      <c r="C160" s="233"/>
      <c r="D160" s="52" t="s">
        <v>69</v>
      </c>
      <c r="E160" s="47">
        <f t="shared" ref="E160:G161" si="27">E161</f>
        <v>1522.5</v>
      </c>
      <c r="F160" s="47">
        <f t="shared" si="27"/>
        <v>1500</v>
      </c>
      <c r="G160" s="47">
        <f t="shared" si="27"/>
        <v>1456</v>
      </c>
      <c r="H160" s="48">
        <f t="shared" si="26"/>
        <v>95.632183908045974</v>
      </c>
      <c r="I160" s="48">
        <f t="shared" si="25"/>
        <v>97.066666666666663</v>
      </c>
      <c r="K160" s="62"/>
      <c r="L160" s="62"/>
      <c r="M160" s="62"/>
      <c r="N160" s="50"/>
    </row>
    <row r="161" spans="1:14" s="36" customFormat="1" x14ac:dyDescent="0.25">
      <c r="A161" s="234">
        <v>3</v>
      </c>
      <c r="B161" s="235"/>
      <c r="C161" s="236"/>
      <c r="D161" s="94" t="s">
        <v>9</v>
      </c>
      <c r="E161" s="48">
        <f t="shared" si="27"/>
        <v>1522.5</v>
      </c>
      <c r="F161" s="48">
        <f t="shared" si="27"/>
        <v>1500</v>
      </c>
      <c r="G161" s="48">
        <f t="shared" si="27"/>
        <v>1456</v>
      </c>
      <c r="H161" s="48">
        <f t="shared" si="26"/>
        <v>95.632183908045974</v>
      </c>
      <c r="I161" s="48">
        <f t="shared" si="25"/>
        <v>97.066666666666663</v>
      </c>
      <c r="K161" s="107"/>
      <c r="L161" s="107"/>
      <c r="M161" s="107"/>
      <c r="N161" s="112"/>
    </row>
    <row r="162" spans="1:14" s="36" customFormat="1" x14ac:dyDescent="0.25">
      <c r="A162" s="237">
        <v>38</v>
      </c>
      <c r="B162" s="238"/>
      <c r="C162" s="239"/>
      <c r="D162" s="94" t="s">
        <v>50</v>
      </c>
      <c r="E162" s="48">
        <f>E163</f>
        <v>1522.5</v>
      </c>
      <c r="F162" s="48">
        <v>1500</v>
      </c>
      <c r="G162" s="48">
        <f>G163</f>
        <v>1456</v>
      </c>
      <c r="H162" s="48">
        <f t="shared" si="26"/>
        <v>95.632183908045974</v>
      </c>
      <c r="I162" s="48">
        <f t="shared" si="25"/>
        <v>97.066666666666663</v>
      </c>
      <c r="K162" s="107"/>
      <c r="L162" s="107"/>
      <c r="M162" s="107"/>
      <c r="N162" s="112"/>
    </row>
    <row r="163" spans="1:14" s="36" customFormat="1" x14ac:dyDescent="0.25">
      <c r="A163" s="104">
        <v>381</v>
      </c>
      <c r="B163" s="105"/>
      <c r="C163" s="106"/>
      <c r="D163" s="35" t="s">
        <v>145</v>
      </c>
      <c r="E163" s="48">
        <f>E164</f>
        <v>1522.5</v>
      </c>
      <c r="F163" s="48"/>
      <c r="G163" s="48">
        <f>G164</f>
        <v>1456</v>
      </c>
      <c r="H163" s="48">
        <f t="shared" si="26"/>
        <v>95.632183908045974</v>
      </c>
      <c r="I163" s="48"/>
      <c r="K163" s="107"/>
      <c r="L163" s="107"/>
      <c r="M163" s="107"/>
      <c r="N163" s="112"/>
    </row>
    <row r="164" spans="1:14" x14ac:dyDescent="0.25">
      <c r="A164" s="91">
        <v>3812</v>
      </c>
      <c r="B164" s="92"/>
      <c r="C164" s="93"/>
      <c r="D164" s="9" t="s">
        <v>146</v>
      </c>
      <c r="E164" s="47">
        <v>1522.5</v>
      </c>
      <c r="F164" s="47"/>
      <c r="G164" s="47">
        <v>1456</v>
      </c>
      <c r="H164" s="48">
        <f t="shared" si="26"/>
        <v>95.632183908045974</v>
      </c>
      <c r="I164" s="48"/>
      <c r="K164" s="62"/>
      <c r="L164" s="62"/>
      <c r="M164" s="62"/>
      <c r="N164" s="50"/>
    </row>
    <row r="165" spans="1:14" x14ac:dyDescent="0.25">
      <c r="A165" s="234" t="s">
        <v>57</v>
      </c>
      <c r="B165" s="235"/>
      <c r="C165" s="236"/>
      <c r="D165" s="29" t="s">
        <v>70</v>
      </c>
      <c r="E165" s="48">
        <f t="shared" ref="E165:G166" si="28">E166</f>
        <v>2664259.06</v>
      </c>
      <c r="F165" s="48">
        <f t="shared" si="28"/>
        <v>2203455</v>
      </c>
      <c r="G165" s="48">
        <f t="shared" si="28"/>
        <v>3190496.28</v>
      </c>
      <c r="H165" s="48">
        <f t="shared" si="26"/>
        <v>119.75172864758878</v>
      </c>
      <c r="I165" s="48">
        <f t="shared" si="25"/>
        <v>144.79516395841983</v>
      </c>
      <c r="K165" s="62"/>
      <c r="L165" s="62"/>
      <c r="M165" s="62"/>
      <c r="N165" s="50"/>
    </row>
    <row r="166" spans="1:14" x14ac:dyDescent="0.25">
      <c r="A166" s="231" t="s">
        <v>60</v>
      </c>
      <c r="B166" s="232"/>
      <c r="C166" s="233"/>
      <c r="D166" s="30" t="s">
        <v>69</v>
      </c>
      <c r="E166" s="47">
        <f t="shared" si="28"/>
        <v>2664259.06</v>
      </c>
      <c r="F166" s="47">
        <f t="shared" si="28"/>
        <v>2203455</v>
      </c>
      <c r="G166" s="47">
        <f t="shared" si="28"/>
        <v>3190496.28</v>
      </c>
      <c r="H166" s="48">
        <f t="shared" si="26"/>
        <v>119.75172864758878</v>
      </c>
      <c r="I166" s="48">
        <f t="shared" si="25"/>
        <v>144.79516395841983</v>
      </c>
      <c r="K166" s="62"/>
      <c r="L166" s="62"/>
      <c r="M166" s="62"/>
      <c r="N166" s="50"/>
    </row>
    <row r="167" spans="1:14" s="36" customFormat="1" x14ac:dyDescent="0.25">
      <c r="A167" s="234">
        <v>3</v>
      </c>
      <c r="B167" s="235"/>
      <c r="C167" s="236"/>
      <c r="D167" s="94" t="s">
        <v>9</v>
      </c>
      <c r="E167" s="48">
        <f>E168+E177+E184</f>
        <v>2664259.06</v>
      </c>
      <c r="F167" s="48">
        <f>F168+F177+F184</f>
        <v>2203455</v>
      </c>
      <c r="G167" s="48">
        <f>G168+G177+G184</f>
        <v>3190496.28</v>
      </c>
      <c r="H167" s="48">
        <f t="shared" si="26"/>
        <v>119.75172864758878</v>
      </c>
      <c r="I167" s="48">
        <f t="shared" si="25"/>
        <v>144.79516395841983</v>
      </c>
      <c r="J167" s="117"/>
      <c r="K167" s="107"/>
      <c r="L167" s="107"/>
      <c r="M167" s="107"/>
      <c r="N167" s="112"/>
    </row>
    <row r="168" spans="1:14" s="36" customFormat="1" x14ac:dyDescent="0.25">
      <c r="A168" s="237">
        <v>31</v>
      </c>
      <c r="B168" s="238"/>
      <c r="C168" s="239"/>
      <c r="D168" s="94" t="s">
        <v>10</v>
      </c>
      <c r="E168" s="48">
        <f>E169+E173+E175</f>
        <v>2569630.04</v>
      </c>
      <c r="F168" s="48">
        <v>2099010</v>
      </c>
      <c r="G168" s="48">
        <f>G169+G173+G175</f>
        <v>3088462.6999999997</v>
      </c>
      <c r="H168" s="48">
        <f t="shared" si="26"/>
        <v>120.19094779885123</v>
      </c>
      <c r="I168" s="48">
        <f t="shared" si="25"/>
        <v>147.13901791797085</v>
      </c>
      <c r="K168" s="107"/>
      <c r="L168" s="107"/>
      <c r="M168" s="107"/>
      <c r="N168" s="112"/>
    </row>
    <row r="169" spans="1:14" s="36" customFormat="1" x14ac:dyDescent="0.25">
      <c r="A169" s="104">
        <v>311</v>
      </c>
      <c r="B169" s="105"/>
      <c r="C169" s="106"/>
      <c r="D169" s="94" t="s">
        <v>108</v>
      </c>
      <c r="E169" s="48">
        <f>E170+E171+E172</f>
        <v>2136375.6100000003</v>
      </c>
      <c r="F169" s="48"/>
      <c r="G169" s="48">
        <f>G170+G171+G172</f>
        <v>2564343.2999999998</v>
      </c>
      <c r="H169" s="48">
        <f t="shared" si="26"/>
        <v>120.03241789490376</v>
      </c>
      <c r="I169" s="48"/>
      <c r="K169" s="107"/>
      <c r="L169" s="107"/>
      <c r="M169" s="107"/>
      <c r="N169" s="112"/>
    </row>
    <row r="170" spans="1:14" x14ac:dyDescent="0.25">
      <c r="A170" s="91">
        <v>3111</v>
      </c>
      <c r="B170" s="92"/>
      <c r="C170" s="93"/>
      <c r="D170" s="95" t="s">
        <v>109</v>
      </c>
      <c r="E170" s="47">
        <v>1954211.57</v>
      </c>
      <c r="F170" s="47"/>
      <c r="G170" s="47">
        <v>2319029.69</v>
      </c>
      <c r="H170" s="48">
        <f t="shared" si="26"/>
        <v>118.66830212247694</v>
      </c>
      <c r="I170" s="48"/>
      <c r="K170" s="62"/>
      <c r="L170" s="62"/>
      <c r="M170" s="62"/>
      <c r="N170" s="50"/>
    </row>
    <row r="171" spans="1:14" x14ac:dyDescent="0.25">
      <c r="A171" s="91">
        <v>3113</v>
      </c>
      <c r="B171" s="92"/>
      <c r="C171" s="93"/>
      <c r="D171" s="95" t="s">
        <v>110</v>
      </c>
      <c r="E171" s="47">
        <v>53380.83</v>
      </c>
      <c r="F171" s="47"/>
      <c r="G171" s="47">
        <v>89578.29</v>
      </c>
      <c r="H171" s="48">
        <f t="shared" si="26"/>
        <v>167.80984859171352</v>
      </c>
      <c r="I171" s="48"/>
      <c r="K171" s="62"/>
      <c r="L171" s="62"/>
      <c r="M171" s="62"/>
      <c r="N171" s="50"/>
    </row>
    <row r="172" spans="1:14" x14ac:dyDescent="0.25">
      <c r="A172" s="91">
        <v>3114</v>
      </c>
      <c r="B172" s="92"/>
      <c r="C172" s="93"/>
      <c r="D172" s="95" t="s">
        <v>178</v>
      </c>
      <c r="E172" s="47">
        <v>128783.21</v>
      </c>
      <c r="F172" s="47"/>
      <c r="G172" s="47">
        <v>155735.32</v>
      </c>
      <c r="H172" s="48">
        <f t="shared" si="26"/>
        <v>120.9282793929426</v>
      </c>
      <c r="I172" s="48"/>
      <c r="K172" s="62"/>
      <c r="L172" s="62"/>
      <c r="M172" s="62"/>
      <c r="N172" s="50"/>
    </row>
    <row r="173" spans="1:14" s="36" customFormat="1" x14ac:dyDescent="0.25">
      <c r="A173" s="104">
        <v>312</v>
      </c>
      <c r="B173" s="105"/>
      <c r="C173" s="106"/>
      <c r="D173" s="94" t="s">
        <v>112</v>
      </c>
      <c r="E173" s="48">
        <f>E174</f>
        <v>80746.8</v>
      </c>
      <c r="F173" s="48"/>
      <c r="G173" s="48">
        <f>G174</f>
        <v>100150.88</v>
      </c>
      <c r="H173" s="48">
        <f t="shared" si="26"/>
        <v>124.03077273650473</v>
      </c>
      <c r="I173" s="48"/>
      <c r="K173" s="107"/>
      <c r="L173" s="107"/>
      <c r="M173" s="107"/>
      <c r="N173" s="112"/>
    </row>
    <row r="174" spans="1:14" s="85" customFormat="1" x14ac:dyDescent="0.25">
      <c r="A174" s="91">
        <v>3121</v>
      </c>
      <c r="B174" s="92"/>
      <c r="C174" s="93"/>
      <c r="D174" s="99" t="s">
        <v>112</v>
      </c>
      <c r="E174" s="47">
        <v>80746.8</v>
      </c>
      <c r="F174" s="47"/>
      <c r="G174" s="47">
        <v>100150.88</v>
      </c>
      <c r="H174" s="48">
        <f t="shared" si="26"/>
        <v>124.03077273650473</v>
      </c>
      <c r="I174" s="48"/>
      <c r="K174" s="62"/>
      <c r="L174" s="62"/>
      <c r="M174" s="62"/>
      <c r="N174" s="50"/>
    </row>
    <row r="175" spans="1:14" s="36" customFormat="1" x14ac:dyDescent="0.25">
      <c r="A175" s="104">
        <v>313</v>
      </c>
      <c r="B175" s="105"/>
      <c r="C175" s="106"/>
      <c r="D175" s="94" t="s">
        <v>113</v>
      </c>
      <c r="E175" s="48">
        <f>E176</f>
        <v>352507.63</v>
      </c>
      <c r="F175" s="48"/>
      <c r="G175" s="48">
        <f>G176</f>
        <v>423968.52</v>
      </c>
      <c r="H175" s="48">
        <f t="shared" si="26"/>
        <v>120.27215410911816</v>
      </c>
      <c r="I175" s="48"/>
      <c r="K175" s="107"/>
      <c r="L175" s="107"/>
      <c r="M175" s="107"/>
      <c r="N175" s="112"/>
    </row>
    <row r="176" spans="1:14" s="85" customFormat="1" x14ac:dyDescent="0.25">
      <c r="A176" s="91">
        <v>3132</v>
      </c>
      <c r="B176" s="92"/>
      <c r="C176" s="93"/>
      <c r="D176" s="95" t="s">
        <v>170</v>
      </c>
      <c r="E176" s="47">
        <v>352507.63</v>
      </c>
      <c r="F176" s="47"/>
      <c r="G176" s="47">
        <v>423968.52</v>
      </c>
      <c r="H176" s="48">
        <f t="shared" si="26"/>
        <v>120.27215410911816</v>
      </c>
      <c r="I176" s="48"/>
      <c r="K176" s="62"/>
      <c r="L176" s="62"/>
      <c r="M176" s="62"/>
      <c r="N176" s="50"/>
    </row>
    <row r="177" spans="1:14" s="36" customFormat="1" x14ac:dyDescent="0.25">
      <c r="A177" s="237">
        <v>32</v>
      </c>
      <c r="B177" s="238"/>
      <c r="C177" s="239"/>
      <c r="D177" s="94" t="s">
        <v>18</v>
      </c>
      <c r="E177" s="48">
        <f>E178+E180</f>
        <v>94231.489999999991</v>
      </c>
      <c r="F177" s="48">
        <v>104445</v>
      </c>
      <c r="G177" s="48">
        <f>G178+G180</f>
        <v>102033.58</v>
      </c>
      <c r="H177" s="48">
        <f t="shared" si="26"/>
        <v>108.27970564829232</v>
      </c>
      <c r="I177" s="48">
        <f t="shared" si="25"/>
        <v>97.691205897840973</v>
      </c>
      <c r="K177" s="107"/>
      <c r="L177" s="107"/>
      <c r="M177" s="107"/>
      <c r="N177" s="112"/>
    </row>
    <row r="178" spans="1:14" s="36" customFormat="1" x14ac:dyDescent="0.25">
      <c r="A178" s="104">
        <v>321</v>
      </c>
      <c r="B178" s="105"/>
      <c r="C178" s="106"/>
      <c r="D178" s="116" t="s">
        <v>179</v>
      </c>
      <c r="E178" s="48">
        <f>E179</f>
        <v>88103.29</v>
      </c>
      <c r="F178" s="48"/>
      <c r="G178" s="48">
        <f>G179</f>
        <v>95049.58</v>
      </c>
      <c r="H178" s="48">
        <f t="shared" si="26"/>
        <v>107.88425721672823</v>
      </c>
      <c r="I178" s="48"/>
      <c r="K178" s="107"/>
      <c r="L178" s="107"/>
      <c r="M178" s="107"/>
      <c r="N178" s="112"/>
    </row>
    <row r="179" spans="1:14" x14ac:dyDescent="0.25">
      <c r="A179" s="91">
        <v>3212</v>
      </c>
      <c r="B179" s="92"/>
      <c r="C179" s="93"/>
      <c r="D179" s="115" t="s">
        <v>180</v>
      </c>
      <c r="E179" s="47">
        <v>88103.29</v>
      </c>
      <c r="F179" s="47"/>
      <c r="G179" s="47">
        <v>95049.58</v>
      </c>
      <c r="H179" s="48">
        <f t="shared" si="26"/>
        <v>107.88425721672823</v>
      </c>
      <c r="I179" s="48"/>
      <c r="K179" s="62"/>
      <c r="L179" s="62"/>
      <c r="M179" s="62"/>
      <c r="N179" s="50"/>
    </row>
    <row r="180" spans="1:14" s="36" customFormat="1" x14ac:dyDescent="0.25">
      <c r="A180" s="104">
        <v>329</v>
      </c>
      <c r="B180" s="105"/>
      <c r="C180" s="106"/>
      <c r="D180" s="116" t="s">
        <v>135</v>
      </c>
      <c r="E180" s="48">
        <f>E181+E182+E183</f>
        <v>6128.2</v>
      </c>
      <c r="F180" s="48"/>
      <c r="G180" s="48">
        <f>G181+G182</f>
        <v>6984</v>
      </c>
      <c r="H180" s="48">
        <f t="shared" si="26"/>
        <v>113.96494892464347</v>
      </c>
      <c r="I180" s="48"/>
      <c r="K180" s="107"/>
      <c r="L180" s="107"/>
      <c r="M180" s="107"/>
      <c r="N180" s="112"/>
    </row>
    <row r="181" spans="1:14" x14ac:dyDescent="0.25">
      <c r="A181" s="91">
        <v>3295</v>
      </c>
      <c r="B181" s="92"/>
      <c r="C181" s="93"/>
      <c r="D181" s="115" t="s">
        <v>175</v>
      </c>
      <c r="E181" s="47">
        <v>5753.2</v>
      </c>
      <c r="F181" s="47"/>
      <c r="G181" s="47">
        <v>6984</v>
      </c>
      <c r="H181" s="48">
        <f t="shared" si="26"/>
        <v>121.39331154835571</v>
      </c>
      <c r="I181" s="48"/>
      <c r="K181" s="62"/>
      <c r="L181" s="62"/>
      <c r="M181" s="62"/>
      <c r="N181" s="50"/>
    </row>
    <row r="182" spans="1:14" x14ac:dyDescent="0.25">
      <c r="A182" s="91">
        <v>3296</v>
      </c>
      <c r="B182" s="92"/>
      <c r="C182" s="93"/>
      <c r="D182" s="115" t="s">
        <v>181</v>
      </c>
      <c r="E182" s="47">
        <v>375</v>
      </c>
      <c r="F182" s="47"/>
      <c r="G182" s="47">
        <v>0</v>
      </c>
      <c r="H182" s="48">
        <f t="shared" si="26"/>
        <v>0</v>
      </c>
      <c r="I182" s="48"/>
      <c r="K182" s="62"/>
      <c r="L182" s="62"/>
      <c r="M182" s="62"/>
      <c r="N182" s="50"/>
    </row>
    <row r="183" spans="1:14" x14ac:dyDescent="0.25">
      <c r="A183" s="123">
        <v>3299</v>
      </c>
      <c r="B183" s="124"/>
      <c r="C183" s="125"/>
      <c r="D183" s="115" t="s">
        <v>187</v>
      </c>
      <c r="E183" s="47"/>
      <c r="F183" s="47"/>
      <c r="G183" s="47"/>
      <c r="H183" s="48"/>
      <c r="I183" s="48"/>
      <c r="K183" s="62"/>
      <c r="L183" s="62"/>
      <c r="M183" s="62"/>
      <c r="N183" s="50"/>
    </row>
    <row r="184" spans="1:14" s="36" customFormat="1" x14ac:dyDescent="0.25">
      <c r="A184" s="237">
        <v>34</v>
      </c>
      <c r="B184" s="238"/>
      <c r="C184" s="239"/>
      <c r="D184" s="116" t="s">
        <v>49</v>
      </c>
      <c r="E184" s="48">
        <f>E185</f>
        <v>397.53</v>
      </c>
      <c r="F184" s="48">
        <v>0</v>
      </c>
      <c r="G184" s="48">
        <f>G185</f>
        <v>0</v>
      </c>
      <c r="H184" s="48">
        <f t="shared" si="26"/>
        <v>0</v>
      </c>
      <c r="I184" s="48"/>
      <c r="K184" s="107"/>
      <c r="L184" s="107"/>
      <c r="M184" s="107"/>
      <c r="N184" s="112"/>
    </row>
    <row r="185" spans="1:14" s="36" customFormat="1" x14ac:dyDescent="0.25">
      <c r="A185" s="104">
        <v>343</v>
      </c>
      <c r="B185" s="105"/>
      <c r="C185" s="106"/>
      <c r="D185" s="116" t="s">
        <v>143</v>
      </c>
      <c r="E185" s="48">
        <f>E186</f>
        <v>397.53</v>
      </c>
      <c r="F185" s="48"/>
      <c r="G185" s="48">
        <f>G186</f>
        <v>0</v>
      </c>
      <c r="H185" s="48">
        <f t="shared" si="26"/>
        <v>0</v>
      </c>
      <c r="I185" s="48"/>
      <c r="K185" s="107"/>
      <c r="L185" s="107"/>
      <c r="M185" s="107"/>
      <c r="N185" s="112"/>
    </row>
    <row r="186" spans="1:14" x14ac:dyDescent="0.25">
      <c r="A186" s="91">
        <v>3433</v>
      </c>
      <c r="B186" s="92"/>
      <c r="C186" s="93"/>
      <c r="D186" s="115" t="s">
        <v>144</v>
      </c>
      <c r="E186" s="47">
        <v>397.53</v>
      </c>
      <c r="F186" s="47"/>
      <c r="G186" s="47">
        <v>0</v>
      </c>
      <c r="H186" s="48">
        <f t="shared" si="26"/>
        <v>0</v>
      </c>
      <c r="I186" s="48"/>
      <c r="K186" s="62"/>
      <c r="L186" s="62"/>
      <c r="M186" s="62"/>
      <c r="N186" s="50"/>
    </row>
    <row r="187" spans="1:14" ht="25.5" x14ac:dyDescent="0.25">
      <c r="A187" s="234" t="s">
        <v>71</v>
      </c>
      <c r="B187" s="235"/>
      <c r="C187" s="236"/>
      <c r="D187" s="29" t="s">
        <v>72</v>
      </c>
      <c r="E187" s="48">
        <f>E188+E205</f>
        <v>29695</v>
      </c>
      <c r="F187" s="48">
        <f>F188+F205</f>
        <v>32000</v>
      </c>
      <c r="G187" s="48">
        <f>G188+G205</f>
        <v>34854.78</v>
      </c>
      <c r="H187" s="48">
        <f t="shared" si="26"/>
        <v>117.37592187236908</v>
      </c>
      <c r="I187" s="48">
        <f t="shared" si="25"/>
        <v>108.92118749999999</v>
      </c>
      <c r="K187" s="62"/>
      <c r="L187" s="62"/>
      <c r="M187" s="62"/>
      <c r="N187" s="50"/>
    </row>
    <row r="188" spans="1:14" x14ac:dyDescent="0.25">
      <c r="A188" s="231" t="s">
        <v>60</v>
      </c>
      <c r="B188" s="232"/>
      <c r="C188" s="233"/>
      <c r="D188" s="30" t="s">
        <v>64</v>
      </c>
      <c r="E188" s="47">
        <f t="shared" ref="E188:G188" si="29">E189</f>
        <v>29695</v>
      </c>
      <c r="F188" s="47">
        <f t="shared" si="29"/>
        <v>21000</v>
      </c>
      <c r="G188" s="47">
        <f t="shared" si="29"/>
        <v>18625.45</v>
      </c>
      <c r="H188" s="48">
        <f t="shared" si="26"/>
        <v>62.722512207442335</v>
      </c>
      <c r="I188" s="48">
        <f t="shared" si="25"/>
        <v>88.692619047619047</v>
      </c>
      <c r="K188" s="62"/>
      <c r="L188" s="62"/>
      <c r="M188" s="62"/>
      <c r="N188" s="50"/>
    </row>
    <row r="189" spans="1:14" s="36" customFormat="1" ht="15" customHeight="1" x14ac:dyDescent="0.25">
      <c r="A189" s="234">
        <v>4</v>
      </c>
      <c r="B189" s="235"/>
      <c r="C189" s="236"/>
      <c r="D189" s="94" t="s">
        <v>74</v>
      </c>
      <c r="E189" s="48">
        <f>E193</f>
        <v>29695</v>
      </c>
      <c r="F189" s="48">
        <f>F193+F202</f>
        <v>21000</v>
      </c>
      <c r="G189" s="48">
        <f>G193+G190+G202</f>
        <v>18625.45</v>
      </c>
      <c r="H189" s="48">
        <f t="shared" si="26"/>
        <v>62.722512207442335</v>
      </c>
      <c r="I189" s="48">
        <f t="shared" si="25"/>
        <v>88.692619047619047</v>
      </c>
      <c r="K189" s="107"/>
      <c r="L189" s="107"/>
      <c r="M189" s="107"/>
      <c r="N189" s="112"/>
    </row>
    <row r="190" spans="1:14" s="36" customFormat="1" ht="15" customHeight="1" x14ac:dyDescent="0.25">
      <c r="A190" s="158">
        <v>41</v>
      </c>
      <c r="B190" s="139"/>
      <c r="C190" s="140"/>
      <c r="D190" s="140" t="s">
        <v>199</v>
      </c>
      <c r="E190" s="48"/>
      <c r="F190" s="48"/>
      <c r="G190" s="48">
        <f>G191</f>
        <v>1124.53</v>
      </c>
      <c r="H190" s="48"/>
      <c r="I190" s="48"/>
      <c r="K190" s="107"/>
      <c r="L190" s="107"/>
      <c r="M190" s="107"/>
      <c r="N190" s="112"/>
    </row>
    <row r="191" spans="1:14" s="36" customFormat="1" ht="15" customHeight="1" x14ac:dyDescent="0.25">
      <c r="A191" s="138">
        <v>412</v>
      </c>
      <c r="B191" s="139"/>
      <c r="C191" s="140"/>
      <c r="D191" s="140" t="s">
        <v>199</v>
      </c>
      <c r="E191" s="48"/>
      <c r="F191" s="48"/>
      <c r="G191" s="48">
        <f>G192</f>
        <v>1124.53</v>
      </c>
      <c r="H191" s="48"/>
      <c r="I191" s="48"/>
      <c r="K191" s="107"/>
      <c r="L191" s="107"/>
      <c r="M191" s="107"/>
      <c r="N191" s="112"/>
    </row>
    <row r="192" spans="1:14" s="85" customFormat="1" ht="15" customHeight="1" x14ac:dyDescent="0.25">
      <c r="A192" s="141">
        <v>4123</v>
      </c>
      <c r="B192" s="142"/>
      <c r="C192" s="143"/>
      <c r="D192" s="143" t="s">
        <v>199</v>
      </c>
      <c r="E192" s="47"/>
      <c r="F192" s="47"/>
      <c r="G192" s="47">
        <v>1124.53</v>
      </c>
      <c r="H192" s="48"/>
      <c r="I192" s="48"/>
      <c r="K192" s="62"/>
      <c r="L192" s="62"/>
      <c r="M192" s="62"/>
      <c r="N192" s="50"/>
    </row>
    <row r="193" spans="1:14" s="36" customFormat="1" ht="15" customHeight="1" x14ac:dyDescent="0.25">
      <c r="A193" s="237">
        <v>42</v>
      </c>
      <c r="B193" s="238"/>
      <c r="C193" s="239"/>
      <c r="D193" s="94" t="s">
        <v>73</v>
      </c>
      <c r="E193" s="48">
        <f>E196+E194</f>
        <v>29695</v>
      </c>
      <c r="F193" s="48">
        <v>16000</v>
      </c>
      <c r="G193" s="48">
        <f>G196+G200</f>
        <v>11500.92</v>
      </c>
      <c r="H193" s="48">
        <f t="shared" si="26"/>
        <v>38.730156592018858</v>
      </c>
      <c r="I193" s="48">
        <f t="shared" si="25"/>
        <v>71.880750000000006</v>
      </c>
      <c r="K193" s="107"/>
      <c r="L193" s="107"/>
      <c r="M193" s="107"/>
      <c r="N193" s="112"/>
    </row>
    <row r="194" spans="1:14" s="36" customFormat="1" ht="15" customHeight="1" x14ac:dyDescent="0.25">
      <c r="A194" s="190">
        <v>421</v>
      </c>
      <c r="B194" s="191"/>
      <c r="C194" s="192"/>
      <c r="D194" s="189" t="s">
        <v>147</v>
      </c>
      <c r="E194" s="48">
        <f>E195</f>
        <v>1182</v>
      </c>
      <c r="F194" s="48"/>
      <c r="G194" s="48"/>
      <c r="H194" s="48">
        <f t="shared" si="26"/>
        <v>0</v>
      </c>
      <c r="I194" s="48"/>
      <c r="K194" s="107"/>
      <c r="L194" s="107"/>
      <c r="M194" s="107"/>
      <c r="N194" s="112"/>
    </row>
    <row r="195" spans="1:14" s="85" customFormat="1" ht="15" customHeight="1" x14ac:dyDescent="0.25">
      <c r="A195" s="194">
        <v>4212</v>
      </c>
      <c r="B195" s="195"/>
      <c r="C195" s="196"/>
      <c r="D195" s="193" t="s">
        <v>148</v>
      </c>
      <c r="E195" s="47">
        <v>1182</v>
      </c>
      <c r="F195" s="47"/>
      <c r="G195" s="47"/>
      <c r="H195" s="48">
        <f t="shared" si="26"/>
        <v>0</v>
      </c>
      <c r="I195" s="48"/>
      <c r="K195" s="62"/>
      <c r="L195" s="62"/>
      <c r="M195" s="62"/>
      <c r="N195" s="50"/>
    </row>
    <row r="196" spans="1:14" s="36" customFormat="1" ht="15" customHeight="1" x14ac:dyDescent="0.25">
      <c r="A196" s="104">
        <v>422</v>
      </c>
      <c r="B196" s="105"/>
      <c r="C196" s="106"/>
      <c r="D196" s="94" t="s">
        <v>149</v>
      </c>
      <c r="E196" s="48">
        <f>E197+E199</f>
        <v>28513</v>
      </c>
      <c r="F196" s="48"/>
      <c r="G196" s="48">
        <f>G197+G199+G198</f>
        <v>11445.98</v>
      </c>
      <c r="H196" s="48">
        <f t="shared" si="26"/>
        <v>40.143022480973592</v>
      </c>
      <c r="I196" s="48"/>
      <c r="K196" s="107"/>
      <c r="L196" s="107"/>
      <c r="M196" s="107"/>
      <c r="N196" s="112"/>
    </row>
    <row r="197" spans="1:14" ht="15" customHeight="1" x14ac:dyDescent="0.25">
      <c r="A197" s="91">
        <v>4221</v>
      </c>
      <c r="B197" s="92"/>
      <c r="C197" s="93"/>
      <c r="D197" s="95" t="s">
        <v>150</v>
      </c>
      <c r="E197" s="47">
        <v>11395.18</v>
      </c>
      <c r="F197" s="47"/>
      <c r="G197" s="47">
        <v>10962</v>
      </c>
      <c r="H197" s="48">
        <f t="shared" si="26"/>
        <v>96.198568166540582</v>
      </c>
      <c r="I197" s="48"/>
      <c r="K197" s="62"/>
      <c r="L197" s="62"/>
      <c r="M197" s="62"/>
      <c r="N197" s="50"/>
    </row>
    <row r="198" spans="1:14" ht="15" customHeight="1" x14ac:dyDescent="0.25">
      <c r="A198" s="144">
        <v>4223</v>
      </c>
      <c r="B198" s="145"/>
      <c r="C198" s="146"/>
      <c r="D198" s="143" t="s">
        <v>200</v>
      </c>
      <c r="E198" s="47"/>
      <c r="F198" s="47"/>
      <c r="G198" s="47">
        <v>0</v>
      </c>
      <c r="H198" s="48"/>
      <c r="I198" s="48"/>
      <c r="K198" s="62"/>
      <c r="L198" s="62"/>
      <c r="M198" s="62"/>
      <c r="N198" s="50"/>
    </row>
    <row r="199" spans="1:14" ht="15" customHeight="1" x14ac:dyDescent="0.25">
      <c r="A199" s="91">
        <v>4227</v>
      </c>
      <c r="B199" s="92"/>
      <c r="C199" s="93"/>
      <c r="D199" s="95" t="s">
        <v>182</v>
      </c>
      <c r="E199" s="47">
        <v>17117.82</v>
      </c>
      <c r="F199" s="47"/>
      <c r="G199" s="47">
        <v>483.98</v>
      </c>
      <c r="H199" s="48">
        <f t="shared" si="26"/>
        <v>2.8273460055077111</v>
      </c>
      <c r="I199" s="48"/>
      <c r="K199" s="62"/>
      <c r="L199" s="62"/>
      <c r="M199" s="62"/>
      <c r="N199" s="50"/>
    </row>
    <row r="200" spans="1:14" s="36" customFormat="1" ht="15" customHeight="1" x14ac:dyDescent="0.25">
      <c r="A200" s="147">
        <v>424</v>
      </c>
      <c r="B200" s="148"/>
      <c r="C200" s="149"/>
      <c r="D200" s="140" t="s">
        <v>154</v>
      </c>
      <c r="E200" s="48"/>
      <c r="F200" s="48"/>
      <c r="G200" s="48">
        <f>G201</f>
        <v>54.94</v>
      </c>
      <c r="H200" s="48"/>
      <c r="I200" s="48"/>
      <c r="K200" s="107"/>
      <c r="L200" s="107"/>
      <c r="M200" s="107"/>
      <c r="N200" s="112"/>
    </row>
    <row r="201" spans="1:14" s="85" customFormat="1" ht="15" customHeight="1" x14ac:dyDescent="0.25">
      <c r="A201" s="144">
        <v>4241</v>
      </c>
      <c r="B201" s="145"/>
      <c r="C201" s="146"/>
      <c r="D201" s="143" t="s">
        <v>154</v>
      </c>
      <c r="E201" s="47"/>
      <c r="F201" s="47"/>
      <c r="G201" s="47">
        <v>54.94</v>
      </c>
      <c r="H201" s="48"/>
      <c r="I201" s="48"/>
      <c r="K201" s="62"/>
      <c r="L201" s="62"/>
      <c r="M201" s="62"/>
      <c r="N201" s="50"/>
    </row>
    <row r="202" spans="1:14" s="36" customFormat="1" ht="15" customHeight="1" x14ac:dyDescent="0.25">
      <c r="A202" s="131">
        <v>45</v>
      </c>
      <c r="B202" s="132"/>
      <c r="C202" s="133"/>
      <c r="D202" s="134" t="s">
        <v>193</v>
      </c>
      <c r="E202" s="48"/>
      <c r="F202" s="48">
        <v>5000</v>
      </c>
      <c r="G202" s="48">
        <f>G203</f>
        <v>6000</v>
      </c>
      <c r="H202" s="48"/>
      <c r="I202" s="48">
        <f t="shared" si="25"/>
        <v>120</v>
      </c>
      <c r="K202" s="107"/>
      <c r="L202" s="107"/>
      <c r="M202" s="107"/>
      <c r="N202" s="112"/>
    </row>
    <row r="203" spans="1:14" s="36" customFormat="1" ht="15" customHeight="1" x14ac:dyDescent="0.25">
      <c r="A203" s="167">
        <v>451</v>
      </c>
      <c r="B203" s="168"/>
      <c r="C203" s="169"/>
      <c r="D203" s="162" t="s">
        <v>213</v>
      </c>
      <c r="E203" s="48"/>
      <c r="F203" s="48"/>
      <c r="G203" s="48">
        <f>G204</f>
        <v>6000</v>
      </c>
      <c r="H203" s="48"/>
      <c r="I203" s="48"/>
      <c r="K203" s="107"/>
      <c r="L203" s="107"/>
      <c r="M203" s="107"/>
      <c r="N203" s="112"/>
    </row>
    <row r="204" spans="1:14" s="85" customFormat="1" ht="15" customHeight="1" x14ac:dyDescent="0.25">
      <c r="A204" s="164">
        <v>4511</v>
      </c>
      <c r="B204" s="165"/>
      <c r="C204" s="166"/>
      <c r="D204" s="163" t="s">
        <v>213</v>
      </c>
      <c r="E204" s="47"/>
      <c r="F204" s="47"/>
      <c r="G204" s="47">
        <v>6000</v>
      </c>
      <c r="H204" s="48"/>
      <c r="I204" s="48"/>
      <c r="K204" s="62"/>
      <c r="L204" s="62"/>
      <c r="M204" s="62"/>
      <c r="N204" s="50"/>
    </row>
    <row r="205" spans="1:14" x14ac:dyDescent="0.25">
      <c r="A205" s="231" t="s">
        <v>60</v>
      </c>
      <c r="B205" s="232"/>
      <c r="C205" s="233"/>
      <c r="D205" s="30" t="s">
        <v>75</v>
      </c>
      <c r="E205" s="47">
        <f t="shared" ref="E205:G206" si="30">E206</f>
        <v>0</v>
      </c>
      <c r="F205" s="47">
        <f t="shared" si="30"/>
        <v>11000</v>
      </c>
      <c r="G205" s="47">
        <f t="shared" si="30"/>
        <v>16229.33</v>
      </c>
      <c r="H205" s="48"/>
      <c r="I205" s="48">
        <f t="shared" si="25"/>
        <v>147.53936363636365</v>
      </c>
      <c r="K205" s="62"/>
      <c r="L205" s="62"/>
      <c r="M205" s="62"/>
      <c r="N205" s="50"/>
    </row>
    <row r="206" spans="1:14" s="36" customFormat="1" x14ac:dyDescent="0.25">
      <c r="A206" s="234">
        <v>4</v>
      </c>
      <c r="B206" s="235"/>
      <c r="C206" s="236"/>
      <c r="D206" s="94" t="s">
        <v>74</v>
      </c>
      <c r="E206" s="48">
        <f t="shared" si="30"/>
        <v>0</v>
      </c>
      <c r="F206" s="48">
        <f>F207+F212</f>
        <v>11000</v>
      </c>
      <c r="G206" s="48">
        <f t="shared" si="30"/>
        <v>16229.33</v>
      </c>
      <c r="H206" s="48"/>
      <c r="I206" s="48">
        <f t="shared" si="25"/>
        <v>147.53936363636365</v>
      </c>
      <c r="K206" s="107"/>
      <c r="L206" s="107"/>
      <c r="M206" s="107"/>
      <c r="N206" s="112"/>
    </row>
    <row r="207" spans="1:14" s="36" customFormat="1" x14ac:dyDescent="0.25">
      <c r="A207" s="237">
        <v>42</v>
      </c>
      <c r="B207" s="238"/>
      <c r="C207" s="239"/>
      <c r="D207" s="94" t="s">
        <v>73</v>
      </c>
      <c r="E207" s="48">
        <f>E208</f>
        <v>0</v>
      </c>
      <c r="F207" s="48">
        <v>3000</v>
      </c>
      <c r="G207" s="48">
        <f>G208</f>
        <v>16229.33</v>
      </c>
      <c r="H207" s="48"/>
      <c r="I207" s="48">
        <f t="shared" si="25"/>
        <v>540.97766666666666</v>
      </c>
      <c r="K207" s="107"/>
      <c r="L207" s="107"/>
      <c r="M207" s="107"/>
      <c r="N207" s="112"/>
    </row>
    <row r="208" spans="1:14" s="36" customFormat="1" x14ac:dyDescent="0.25">
      <c r="A208" s="104">
        <v>422</v>
      </c>
      <c r="B208" s="105"/>
      <c r="C208" s="106"/>
      <c r="D208" s="100" t="s">
        <v>149</v>
      </c>
      <c r="E208" s="48">
        <f>E210+E211</f>
        <v>0</v>
      </c>
      <c r="F208" s="48"/>
      <c r="G208" s="48">
        <f>G210+G211+G209</f>
        <v>16229.33</v>
      </c>
      <c r="H208" s="48"/>
      <c r="I208" s="48"/>
      <c r="K208" s="107"/>
      <c r="L208" s="107"/>
      <c r="M208" s="107"/>
      <c r="N208" s="112"/>
    </row>
    <row r="209" spans="1:14" s="36" customFormat="1" x14ac:dyDescent="0.25">
      <c r="A209" s="164">
        <v>4221</v>
      </c>
      <c r="B209" s="168"/>
      <c r="C209" s="169"/>
      <c r="D209" s="163" t="s">
        <v>214</v>
      </c>
      <c r="E209" s="48"/>
      <c r="F209" s="48"/>
      <c r="G209" s="47">
        <v>7326.52</v>
      </c>
      <c r="H209" s="48"/>
      <c r="I209" s="48"/>
      <c r="K209" s="107"/>
      <c r="L209" s="107"/>
      <c r="M209" s="107"/>
      <c r="N209" s="112"/>
    </row>
    <row r="210" spans="1:14" x14ac:dyDescent="0.25">
      <c r="A210" s="91">
        <v>4223</v>
      </c>
      <c r="B210" s="92"/>
      <c r="C210" s="93"/>
      <c r="D210" s="95" t="s">
        <v>151</v>
      </c>
      <c r="E210" s="47">
        <v>0</v>
      </c>
      <c r="F210" s="47"/>
      <c r="G210" s="47">
        <v>5539.58</v>
      </c>
      <c r="H210" s="48"/>
      <c r="I210" s="48"/>
      <c r="K210" s="62"/>
      <c r="L210" s="62"/>
      <c r="M210" s="62"/>
      <c r="N210" s="50"/>
    </row>
    <row r="211" spans="1:14" x14ac:dyDescent="0.25">
      <c r="A211" s="123">
        <v>4227</v>
      </c>
      <c r="B211" s="124"/>
      <c r="C211" s="125"/>
      <c r="D211" s="126" t="s">
        <v>176</v>
      </c>
      <c r="E211" s="47"/>
      <c r="F211" s="47"/>
      <c r="G211" s="47">
        <v>3363.23</v>
      </c>
      <c r="H211" s="48"/>
      <c r="I211" s="48"/>
      <c r="K211" s="62"/>
      <c r="L211" s="62"/>
      <c r="M211" s="62"/>
      <c r="N211" s="50"/>
    </row>
    <row r="212" spans="1:14" x14ac:dyDescent="0.25">
      <c r="A212" s="131">
        <v>45</v>
      </c>
      <c r="B212" s="135"/>
      <c r="C212" s="136"/>
      <c r="D212" s="134" t="s">
        <v>193</v>
      </c>
      <c r="E212" s="47"/>
      <c r="F212" s="48">
        <v>8000</v>
      </c>
      <c r="G212" s="47"/>
      <c r="H212" s="48"/>
      <c r="I212" s="48">
        <f t="shared" si="25"/>
        <v>0</v>
      </c>
      <c r="K212" s="62"/>
      <c r="L212" s="62"/>
      <c r="M212" s="62"/>
      <c r="N212" s="50"/>
    </row>
    <row r="213" spans="1:14" ht="25.5" x14ac:dyDescent="0.25">
      <c r="A213" s="234" t="s">
        <v>71</v>
      </c>
      <c r="B213" s="235"/>
      <c r="C213" s="236"/>
      <c r="D213" s="29" t="s">
        <v>76</v>
      </c>
      <c r="E213" s="48">
        <f t="shared" ref="E213:F219" si="31">E214</f>
        <v>49614.47</v>
      </c>
      <c r="F213" s="48">
        <f t="shared" si="31"/>
        <v>44239</v>
      </c>
      <c r="G213" s="48">
        <f t="shared" ref="G213:G219" si="32">G214</f>
        <v>51964.270000000004</v>
      </c>
      <c r="H213" s="48">
        <f t="shared" ref="H213:H276" si="33">G213/E213*100</f>
        <v>104.73611831387093</v>
      </c>
      <c r="I213" s="48">
        <f t="shared" ref="I213:I276" si="34">G213/F213*100</f>
        <v>117.46257826804406</v>
      </c>
      <c r="K213" s="62"/>
      <c r="L213" s="62"/>
      <c r="M213" s="62"/>
      <c r="N213" s="50"/>
    </row>
    <row r="214" spans="1:14" x14ac:dyDescent="0.25">
      <c r="A214" s="231" t="s">
        <v>60</v>
      </c>
      <c r="B214" s="232"/>
      <c r="C214" s="233"/>
      <c r="D214" s="30" t="s">
        <v>69</v>
      </c>
      <c r="E214" s="47">
        <f>E215+E219</f>
        <v>49614.47</v>
      </c>
      <c r="F214" s="47">
        <f>F219</f>
        <v>44239</v>
      </c>
      <c r="G214" s="47">
        <f>G219+G215</f>
        <v>51964.270000000004</v>
      </c>
      <c r="H214" s="48">
        <f t="shared" si="33"/>
        <v>104.73611831387093</v>
      </c>
      <c r="I214" s="48">
        <f t="shared" si="34"/>
        <v>117.46257826804406</v>
      </c>
      <c r="K214" s="62"/>
      <c r="L214" s="62"/>
      <c r="M214" s="62"/>
      <c r="N214" s="50"/>
    </row>
    <row r="215" spans="1:14" s="36" customFormat="1" x14ac:dyDescent="0.25">
      <c r="A215" s="234">
        <v>3</v>
      </c>
      <c r="B215" s="235"/>
      <c r="C215" s="236"/>
      <c r="D215" s="100" t="s">
        <v>9</v>
      </c>
      <c r="E215" s="48">
        <f>E216</f>
        <v>29018.79</v>
      </c>
      <c r="F215" s="48"/>
      <c r="G215" s="48">
        <f>G216</f>
        <v>30308.38</v>
      </c>
      <c r="H215" s="48">
        <f t="shared" si="33"/>
        <v>104.44398267467389</v>
      </c>
      <c r="I215" s="48"/>
      <c r="K215" s="107"/>
      <c r="L215" s="107"/>
      <c r="M215" s="107"/>
      <c r="N215" s="112"/>
    </row>
    <row r="216" spans="1:14" s="36" customFormat="1" x14ac:dyDescent="0.25">
      <c r="A216" s="237">
        <v>32</v>
      </c>
      <c r="B216" s="238"/>
      <c r="C216" s="239"/>
      <c r="D216" s="100" t="s">
        <v>18</v>
      </c>
      <c r="E216" s="48">
        <f>E217</f>
        <v>29018.79</v>
      </c>
      <c r="F216" s="48">
        <v>0</v>
      </c>
      <c r="G216" s="48">
        <f>G217</f>
        <v>30308.38</v>
      </c>
      <c r="H216" s="48">
        <f t="shared" si="33"/>
        <v>104.44398267467389</v>
      </c>
      <c r="I216" s="48"/>
      <c r="K216" s="107"/>
      <c r="L216" s="107"/>
      <c r="M216" s="107"/>
      <c r="N216" s="112"/>
    </row>
    <row r="217" spans="1:14" s="36" customFormat="1" x14ac:dyDescent="0.25">
      <c r="A217" s="167">
        <v>322</v>
      </c>
      <c r="B217" s="168"/>
      <c r="C217" s="169"/>
      <c r="D217" s="162" t="s">
        <v>215</v>
      </c>
      <c r="E217" s="48">
        <f>E218</f>
        <v>29018.79</v>
      </c>
      <c r="F217" s="48"/>
      <c r="G217" s="48">
        <f>G218</f>
        <v>30308.38</v>
      </c>
      <c r="H217" s="48">
        <f t="shared" si="33"/>
        <v>104.44398267467389</v>
      </c>
      <c r="I217" s="48"/>
      <c r="K217" s="107"/>
      <c r="L217" s="107"/>
      <c r="M217" s="107"/>
      <c r="N217" s="112"/>
    </row>
    <row r="218" spans="1:14" s="85" customFormat="1" x14ac:dyDescent="0.25">
      <c r="A218" s="164">
        <v>3221</v>
      </c>
      <c r="B218" s="165"/>
      <c r="C218" s="166"/>
      <c r="D218" s="163" t="s">
        <v>215</v>
      </c>
      <c r="E218" s="47">
        <v>29018.79</v>
      </c>
      <c r="F218" s="47"/>
      <c r="G218" s="47">
        <v>30308.38</v>
      </c>
      <c r="H218" s="48">
        <f t="shared" si="33"/>
        <v>104.44398267467389</v>
      </c>
      <c r="I218" s="48"/>
      <c r="K218" s="62"/>
      <c r="L218" s="62"/>
      <c r="M218" s="62"/>
      <c r="N218" s="50"/>
    </row>
    <row r="219" spans="1:14" s="36" customFormat="1" x14ac:dyDescent="0.25">
      <c r="A219" s="234">
        <v>4</v>
      </c>
      <c r="B219" s="235"/>
      <c r="C219" s="236"/>
      <c r="D219" s="162" t="s">
        <v>74</v>
      </c>
      <c r="E219" s="48">
        <f t="shared" si="31"/>
        <v>20595.68</v>
      </c>
      <c r="F219" s="48">
        <f t="shared" si="31"/>
        <v>44239</v>
      </c>
      <c r="G219" s="48">
        <f t="shared" si="32"/>
        <v>21655.89</v>
      </c>
      <c r="H219" s="48">
        <f t="shared" si="33"/>
        <v>105.14773000940004</v>
      </c>
      <c r="I219" s="48">
        <f t="shared" si="34"/>
        <v>48.952033273808176</v>
      </c>
      <c r="K219" s="107"/>
      <c r="L219" s="107"/>
      <c r="M219" s="107"/>
      <c r="N219" s="112"/>
    </row>
    <row r="220" spans="1:14" s="36" customFormat="1" x14ac:dyDescent="0.25">
      <c r="A220" s="237">
        <v>42</v>
      </c>
      <c r="B220" s="238"/>
      <c r="C220" s="239"/>
      <c r="D220" s="162" t="s">
        <v>73</v>
      </c>
      <c r="E220" s="48">
        <f>E221</f>
        <v>20595.68</v>
      </c>
      <c r="F220" s="48">
        <v>44239</v>
      </c>
      <c r="G220" s="48">
        <f>G221</f>
        <v>21655.89</v>
      </c>
      <c r="H220" s="48">
        <f t="shared" si="33"/>
        <v>105.14773000940004</v>
      </c>
      <c r="I220" s="48">
        <f t="shared" si="34"/>
        <v>48.952033273808176</v>
      </c>
      <c r="K220" s="107"/>
      <c r="L220" s="107"/>
      <c r="M220" s="107"/>
      <c r="N220" s="112"/>
    </row>
    <row r="221" spans="1:14" s="36" customFormat="1" x14ac:dyDescent="0.25">
      <c r="A221" s="167">
        <v>424</v>
      </c>
      <c r="B221" s="168"/>
      <c r="C221" s="169"/>
      <c r="D221" s="162" t="s">
        <v>154</v>
      </c>
      <c r="E221" s="48">
        <f>E222</f>
        <v>20595.68</v>
      </c>
      <c r="F221" s="48"/>
      <c r="G221" s="48">
        <f>G222</f>
        <v>21655.89</v>
      </c>
      <c r="H221" s="48">
        <f t="shared" si="33"/>
        <v>105.14773000940004</v>
      </c>
      <c r="I221" s="48"/>
      <c r="K221" s="107"/>
      <c r="L221" s="107"/>
      <c r="M221" s="107"/>
      <c r="N221" s="112"/>
    </row>
    <row r="222" spans="1:14" x14ac:dyDescent="0.25">
      <c r="A222" s="164">
        <v>4241</v>
      </c>
      <c r="B222" s="165"/>
      <c r="C222" s="166"/>
      <c r="D222" s="163" t="s">
        <v>154</v>
      </c>
      <c r="E222" s="47">
        <v>20595.68</v>
      </c>
      <c r="F222" s="47"/>
      <c r="G222" s="47">
        <v>21655.89</v>
      </c>
      <c r="H222" s="48">
        <f t="shared" si="33"/>
        <v>105.14773000940004</v>
      </c>
      <c r="I222" s="48"/>
      <c r="K222" s="62"/>
      <c r="L222" s="62"/>
      <c r="M222" s="62"/>
      <c r="N222" s="50"/>
    </row>
    <row r="223" spans="1:14" x14ac:dyDescent="0.25">
      <c r="A223" s="234" t="s">
        <v>71</v>
      </c>
      <c r="B223" s="235"/>
      <c r="C223" s="236"/>
      <c r="D223" s="29" t="s">
        <v>77</v>
      </c>
      <c r="E223" s="48">
        <f>E224+E233</f>
        <v>9496.34</v>
      </c>
      <c r="F223" s="48">
        <f>F224</f>
        <v>4820</v>
      </c>
      <c r="G223" s="48">
        <f>G224</f>
        <v>4818.4800000000005</v>
      </c>
      <c r="H223" s="48">
        <f t="shared" si="33"/>
        <v>50.740390508343211</v>
      </c>
      <c r="I223" s="48">
        <f t="shared" si="34"/>
        <v>99.968464730290464</v>
      </c>
      <c r="K223" s="62"/>
      <c r="L223" s="62"/>
      <c r="M223" s="62"/>
      <c r="N223" s="50"/>
    </row>
    <row r="224" spans="1:14" x14ac:dyDescent="0.25">
      <c r="A224" s="231" t="s">
        <v>60</v>
      </c>
      <c r="B224" s="232"/>
      <c r="C224" s="233"/>
      <c r="D224" s="30" t="s">
        <v>64</v>
      </c>
      <c r="E224" s="47">
        <f>E225+E229</f>
        <v>4818.4799999999996</v>
      </c>
      <c r="F224" s="47">
        <f>F225+F229</f>
        <v>4820</v>
      </c>
      <c r="G224" s="47">
        <f>G225+G229</f>
        <v>4818.4800000000005</v>
      </c>
      <c r="H224" s="48">
        <f t="shared" si="33"/>
        <v>100.00000000000003</v>
      </c>
      <c r="I224" s="48">
        <f t="shared" si="34"/>
        <v>99.968464730290464</v>
      </c>
      <c r="K224" s="62"/>
      <c r="L224" s="62"/>
      <c r="M224" s="62"/>
      <c r="N224" s="50"/>
    </row>
    <row r="225" spans="1:14" s="36" customFormat="1" ht="28.5" customHeight="1" x14ac:dyDescent="0.25">
      <c r="A225" s="234">
        <v>5</v>
      </c>
      <c r="B225" s="235"/>
      <c r="C225" s="236"/>
      <c r="D225" s="94" t="s">
        <v>78</v>
      </c>
      <c r="E225" s="48">
        <f>E226</f>
        <v>4217.3999999999996</v>
      </c>
      <c r="F225" s="48">
        <f>F226</f>
        <v>4456</v>
      </c>
      <c r="G225" s="48">
        <f>G226</f>
        <v>4455.3</v>
      </c>
      <c r="H225" s="48">
        <f t="shared" si="33"/>
        <v>105.6409162042965</v>
      </c>
      <c r="I225" s="48">
        <f t="shared" si="34"/>
        <v>99.984290843806107</v>
      </c>
      <c r="K225" s="107"/>
      <c r="L225" s="107"/>
      <c r="M225" s="107"/>
      <c r="N225" s="112"/>
    </row>
    <row r="226" spans="1:14" s="36" customFormat="1" ht="25.5" x14ac:dyDescent="0.25">
      <c r="A226" s="237">
        <v>54</v>
      </c>
      <c r="B226" s="238"/>
      <c r="C226" s="239"/>
      <c r="D226" s="94" t="s">
        <v>20</v>
      </c>
      <c r="E226" s="48">
        <f>E227</f>
        <v>4217.3999999999996</v>
      </c>
      <c r="F226" s="48">
        <v>4456</v>
      </c>
      <c r="G226" s="48">
        <f>G227</f>
        <v>4455.3</v>
      </c>
      <c r="H226" s="48">
        <f t="shared" si="33"/>
        <v>105.6409162042965</v>
      </c>
      <c r="I226" s="48">
        <f t="shared" si="34"/>
        <v>99.984290843806107</v>
      </c>
      <c r="K226" s="107"/>
      <c r="L226" s="107"/>
      <c r="M226" s="107"/>
      <c r="N226" s="112"/>
    </row>
    <row r="227" spans="1:14" s="36" customFormat="1" ht="38.25" x14ac:dyDescent="0.25">
      <c r="A227" s="104">
        <v>544</v>
      </c>
      <c r="B227" s="105"/>
      <c r="C227" s="106"/>
      <c r="D227" s="94" t="s">
        <v>183</v>
      </c>
      <c r="E227" s="48">
        <f>E228</f>
        <v>4217.3999999999996</v>
      </c>
      <c r="F227" s="48"/>
      <c r="G227" s="48">
        <f>G228</f>
        <v>4455.3</v>
      </c>
      <c r="H227" s="48">
        <f t="shared" si="33"/>
        <v>105.6409162042965</v>
      </c>
      <c r="I227" s="48"/>
      <c r="K227" s="107"/>
      <c r="L227" s="107"/>
      <c r="M227" s="107"/>
      <c r="N227" s="112"/>
    </row>
    <row r="228" spans="1:14" ht="38.25" x14ac:dyDescent="0.25">
      <c r="A228" s="91">
        <v>5445</v>
      </c>
      <c r="B228" s="92"/>
      <c r="C228" s="93"/>
      <c r="D228" s="95" t="s">
        <v>184</v>
      </c>
      <c r="E228" s="47">
        <v>4217.3999999999996</v>
      </c>
      <c r="F228" s="47"/>
      <c r="G228" s="47">
        <v>4455.3</v>
      </c>
      <c r="H228" s="48">
        <f t="shared" si="33"/>
        <v>105.6409162042965</v>
      </c>
      <c r="I228" s="48"/>
      <c r="K228" s="62"/>
      <c r="L228" s="62"/>
      <c r="M228" s="62"/>
      <c r="N228" s="50"/>
    </row>
    <row r="229" spans="1:14" s="36" customFormat="1" x14ac:dyDescent="0.25">
      <c r="A229" s="234">
        <v>3</v>
      </c>
      <c r="B229" s="235"/>
      <c r="C229" s="236"/>
      <c r="D229" s="94" t="s">
        <v>9</v>
      </c>
      <c r="E229" s="48">
        <f>E230</f>
        <v>601.08000000000004</v>
      </c>
      <c r="F229" s="48">
        <f>F230</f>
        <v>364</v>
      </c>
      <c r="G229" s="48">
        <f>G230</f>
        <v>363.18</v>
      </c>
      <c r="H229" s="48">
        <f t="shared" si="33"/>
        <v>60.421241764823321</v>
      </c>
      <c r="I229" s="48">
        <f t="shared" si="34"/>
        <v>99.77472527472527</v>
      </c>
      <c r="K229" s="107"/>
      <c r="L229" s="107"/>
      <c r="M229" s="107"/>
      <c r="N229" s="112"/>
    </row>
    <row r="230" spans="1:14" s="36" customFormat="1" x14ac:dyDescent="0.25">
      <c r="A230" s="237">
        <v>34</v>
      </c>
      <c r="B230" s="238"/>
      <c r="C230" s="239"/>
      <c r="D230" s="94" t="s">
        <v>79</v>
      </c>
      <c r="E230" s="48">
        <f>E231</f>
        <v>601.08000000000004</v>
      </c>
      <c r="F230" s="48">
        <v>364</v>
      </c>
      <c r="G230" s="48">
        <f>G231</f>
        <v>363.18</v>
      </c>
      <c r="H230" s="48">
        <f t="shared" si="33"/>
        <v>60.421241764823321</v>
      </c>
      <c r="I230" s="48">
        <f t="shared" si="34"/>
        <v>99.77472527472527</v>
      </c>
      <c r="K230" s="107"/>
      <c r="L230" s="107"/>
      <c r="M230" s="107"/>
      <c r="N230" s="112"/>
    </row>
    <row r="231" spans="1:14" s="36" customFormat="1" x14ac:dyDescent="0.25">
      <c r="A231" s="104">
        <v>342</v>
      </c>
      <c r="B231" s="105"/>
      <c r="C231" s="106"/>
      <c r="D231" s="94" t="s">
        <v>141</v>
      </c>
      <c r="E231" s="48">
        <f>E232</f>
        <v>601.08000000000004</v>
      </c>
      <c r="F231" s="48"/>
      <c r="G231" s="48">
        <f>G232</f>
        <v>363.18</v>
      </c>
      <c r="H231" s="48">
        <f t="shared" si="33"/>
        <v>60.421241764823321</v>
      </c>
      <c r="I231" s="48"/>
      <c r="K231" s="107"/>
      <c r="L231" s="107"/>
      <c r="M231" s="107"/>
      <c r="N231" s="112"/>
    </row>
    <row r="232" spans="1:14" ht="38.25" x14ac:dyDescent="0.25">
      <c r="A232" s="91">
        <v>3423</v>
      </c>
      <c r="B232" s="92"/>
      <c r="C232" s="93"/>
      <c r="D232" s="95" t="s">
        <v>185</v>
      </c>
      <c r="E232" s="47">
        <v>601.08000000000004</v>
      </c>
      <c r="F232" s="47"/>
      <c r="G232" s="47">
        <v>363.18</v>
      </c>
      <c r="H232" s="48">
        <f t="shared" si="33"/>
        <v>60.421241764823321</v>
      </c>
      <c r="I232" s="48"/>
      <c r="K232" s="62"/>
      <c r="L232" s="62"/>
      <c r="M232" s="62"/>
      <c r="N232" s="50"/>
    </row>
    <row r="233" spans="1:14" ht="30.75" customHeight="1" x14ac:dyDescent="0.25">
      <c r="A233" s="197" t="s">
        <v>60</v>
      </c>
      <c r="B233" s="198"/>
      <c r="C233" s="199"/>
      <c r="D233" s="204" t="s">
        <v>66</v>
      </c>
      <c r="E233" s="47">
        <v>4677.8599999999997</v>
      </c>
      <c r="F233" s="47"/>
      <c r="G233" s="47"/>
      <c r="H233" s="48">
        <f t="shared" si="33"/>
        <v>0</v>
      </c>
      <c r="I233" s="48"/>
      <c r="K233" s="62"/>
      <c r="L233" s="62"/>
      <c r="M233" s="62"/>
      <c r="N233" s="50"/>
    </row>
    <row r="234" spans="1:14" s="36" customFormat="1" x14ac:dyDescent="0.25">
      <c r="A234" s="201">
        <v>4</v>
      </c>
      <c r="B234" s="202"/>
      <c r="C234" s="203"/>
      <c r="D234" s="200" t="s">
        <v>74</v>
      </c>
      <c r="E234" s="48">
        <v>4677.8599999999997</v>
      </c>
      <c r="F234" s="48"/>
      <c r="G234" s="48"/>
      <c r="H234" s="48">
        <f t="shared" si="33"/>
        <v>0</v>
      </c>
      <c r="I234" s="48"/>
      <c r="K234" s="107"/>
      <c r="L234" s="107"/>
      <c r="M234" s="107"/>
      <c r="N234" s="112"/>
    </row>
    <row r="235" spans="1:14" s="36" customFormat="1" x14ac:dyDescent="0.25">
      <c r="A235" s="201">
        <v>42</v>
      </c>
      <c r="B235" s="202"/>
      <c r="C235" s="203"/>
      <c r="D235" s="200" t="s">
        <v>73</v>
      </c>
      <c r="E235" s="48">
        <v>4065.37</v>
      </c>
      <c r="F235" s="48"/>
      <c r="G235" s="48"/>
      <c r="H235" s="48">
        <f t="shared" si="33"/>
        <v>0</v>
      </c>
      <c r="I235" s="48"/>
      <c r="K235" s="107"/>
      <c r="L235" s="107"/>
      <c r="M235" s="107"/>
      <c r="N235" s="112"/>
    </row>
    <row r="236" spans="1:14" x14ac:dyDescent="0.25">
      <c r="A236" s="197">
        <v>422</v>
      </c>
      <c r="B236" s="198"/>
      <c r="C236" s="199"/>
      <c r="D236" s="204" t="s">
        <v>149</v>
      </c>
      <c r="E236" s="47">
        <v>4065.37</v>
      </c>
      <c r="F236" s="47"/>
      <c r="G236" s="47"/>
      <c r="H236" s="48">
        <f t="shared" si="33"/>
        <v>0</v>
      </c>
      <c r="I236" s="48"/>
      <c r="K236" s="62"/>
      <c r="L236" s="62"/>
      <c r="M236" s="62"/>
      <c r="N236" s="50"/>
    </row>
    <row r="237" spans="1:14" x14ac:dyDescent="0.25">
      <c r="A237" s="197">
        <v>4221</v>
      </c>
      <c r="B237" s="198"/>
      <c r="C237" s="199"/>
      <c r="D237" s="204" t="s">
        <v>150</v>
      </c>
      <c r="E237" s="47">
        <v>245.03</v>
      </c>
      <c r="F237" s="47"/>
      <c r="G237" s="47"/>
      <c r="H237" s="48">
        <f t="shared" si="33"/>
        <v>0</v>
      </c>
      <c r="I237" s="48"/>
      <c r="K237" s="62"/>
      <c r="L237" s="62"/>
      <c r="M237" s="62"/>
      <c r="N237" s="50"/>
    </row>
    <row r="238" spans="1:14" x14ac:dyDescent="0.25">
      <c r="A238" s="197">
        <v>4223</v>
      </c>
      <c r="B238" s="198"/>
      <c r="C238" s="199"/>
      <c r="D238" s="204" t="s">
        <v>151</v>
      </c>
      <c r="E238" s="47">
        <v>723.9</v>
      </c>
      <c r="F238" s="47"/>
      <c r="G238" s="47"/>
      <c r="H238" s="48">
        <f t="shared" si="33"/>
        <v>0</v>
      </c>
      <c r="I238" s="48"/>
      <c r="K238" s="62"/>
      <c r="L238" s="62"/>
      <c r="M238" s="62"/>
      <c r="N238" s="50"/>
    </row>
    <row r="239" spans="1:14" x14ac:dyDescent="0.25">
      <c r="A239" s="197">
        <v>4227</v>
      </c>
      <c r="B239" s="198"/>
      <c r="C239" s="199"/>
      <c r="D239" s="204" t="s">
        <v>176</v>
      </c>
      <c r="E239" s="47">
        <v>3096.44</v>
      </c>
      <c r="F239" s="47"/>
      <c r="G239" s="47"/>
      <c r="H239" s="48">
        <f t="shared" si="33"/>
        <v>0</v>
      </c>
      <c r="I239" s="48"/>
      <c r="K239" s="62"/>
      <c r="L239" s="62"/>
      <c r="M239" s="62"/>
      <c r="N239" s="50"/>
    </row>
    <row r="240" spans="1:14" s="36" customFormat="1" x14ac:dyDescent="0.25">
      <c r="A240" s="201">
        <v>424</v>
      </c>
      <c r="B240" s="202"/>
      <c r="C240" s="203"/>
      <c r="D240" s="200" t="s">
        <v>154</v>
      </c>
      <c r="E240" s="48">
        <v>612.49</v>
      </c>
      <c r="F240" s="48"/>
      <c r="G240" s="48"/>
      <c r="H240" s="48">
        <f t="shared" si="33"/>
        <v>0</v>
      </c>
      <c r="I240" s="48"/>
      <c r="K240" s="107"/>
      <c r="L240" s="107"/>
      <c r="M240" s="107"/>
      <c r="N240" s="112"/>
    </row>
    <row r="241" spans="1:14" x14ac:dyDescent="0.25">
      <c r="A241" s="197">
        <v>4241</v>
      </c>
      <c r="B241" s="198"/>
      <c r="C241" s="199"/>
      <c r="D241" s="204" t="s">
        <v>154</v>
      </c>
      <c r="E241" s="47">
        <v>612.49</v>
      </c>
      <c r="F241" s="47"/>
      <c r="G241" s="47"/>
      <c r="H241" s="48">
        <f t="shared" si="33"/>
        <v>0</v>
      </c>
      <c r="I241" s="48"/>
      <c r="K241" s="62"/>
      <c r="L241" s="62"/>
      <c r="M241" s="62"/>
      <c r="N241" s="50"/>
    </row>
    <row r="242" spans="1:14" ht="38.25" customHeight="1" x14ac:dyDescent="0.25">
      <c r="A242" s="234" t="s">
        <v>80</v>
      </c>
      <c r="B242" s="235"/>
      <c r="C242" s="236"/>
      <c r="D242" s="29" t="s">
        <v>81</v>
      </c>
      <c r="E242" s="48">
        <f t="shared" ref="E242:F244" si="35">E243</f>
        <v>7679.74</v>
      </c>
      <c r="F242" s="48">
        <f t="shared" si="35"/>
        <v>10000</v>
      </c>
      <c r="G242" s="48">
        <f t="shared" ref="G242:G244" si="36">G243</f>
        <v>9380.59</v>
      </c>
      <c r="H242" s="48">
        <f t="shared" si="33"/>
        <v>122.14723415115616</v>
      </c>
      <c r="I242" s="48">
        <f t="shared" si="34"/>
        <v>93.805899999999994</v>
      </c>
      <c r="K242" s="62"/>
      <c r="L242" s="62"/>
      <c r="M242" s="62"/>
      <c r="N242" s="50"/>
    </row>
    <row r="243" spans="1:14" ht="25.5" customHeight="1" x14ac:dyDescent="0.25">
      <c r="A243" s="231" t="s">
        <v>60</v>
      </c>
      <c r="B243" s="232"/>
      <c r="C243" s="233"/>
      <c r="D243" s="30" t="s">
        <v>62</v>
      </c>
      <c r="E243" s="47">
        <f t="shared" si="35"/>
        <v>7679.74</v>
      </c>
      <c r="F243" s="47">
        <f t="shared" si="35"/>
        <v>10000</v>
      </c>
      <c r="G243" s="47">
        <f t="shared" si="36"/>
        <v>9380.59</v>
      </c>
      <c r="H243" s="48">
        <f t="shared" si="33"/>
        <v>122.14723415115616</v>
      </c>
      <c r="I243" s="48">
        <f t="shared" si="34"/>
        <v>93.805899999999994</v>
      </c>
      <c r="K243" s="62"/>
      <c r="L243" s="62"/>
      <c r="M243" s="62"/>
      <c r="N243" s="50"/>
    </row>
    <row r="244" spans="1:14" s="36" customFormat="1" x14ac:dyDescent="0.25">
      <c r="A244" s="234">
        <v>3</v>
      </c>
      <c r="B244" s="235"/>
      <c r="C244" s="236"/>
      <c r="D244" s="94" t="s">
        <v>9</v>
      </c>
      <c r="E244" s="48">
        <f t="shared" si="35"/>
        <v>7679.74</v>
      </c>
      <c r="F244" s="48">
        <f t="shared" si="35"/>
        <v>10000</v>
      </c>
      <c r="G244" s="48">
        <f t="shared" si="36"/>
        <v>9380.59</v>
      </c>
      <c r="H244" s="48">
        <f t="shared" si="33"/>
        <v>122.14723415115616</v>
      </c>
      <c r="I244" s="48">
        <f t="shared" si="34"/>
        <v>93.805899999999994</v>
      </c>
      <c r="K244" s="107"/>
      <c r="L244" s="107"/>
      <c r="M244" s="107"/>
      <c r="N244" s="112"/>
    </row>
    <row r="245" spans="1:14" s="36" customFormat="1" x14ac:dyDescent="0.25">
      <c r="A245" s="237">
        <v>32</v>
      </c>
      <c r="B245" s="238"/>
      <c r="C245" s="239"/>
      <c r="D245" s="94" t="s">
        <v>18</v>
      </c>
      <c r="E245" s="48">
        <f>E246</f>
        <v>7679.74</v>
      </c>
      <c r="F245" s="48">
        <v>10000</v>
      </c>
      <c r="G245" s="48">
        <f>G246</f>
        <v>9380.59</v>
      </c>
      <c r="H245" s="48">
        <f t="shared" si="33"/>
        <v>122.14723415115616</v>
      </c>
      <c r="I245" s="48">
        <f t="shared" si="34"/>
        <v>93.805899999999994</v>
      </c>
      <c r="K245" s="107"/>
      <c r="L245" s="107"/>
      <c r="M245" s="107"/>
      <c r="N245" s="112"/>
    </row>
    <row r="246" spans="1:14" s="36" customFormat="1" x14ac:dyDescent="0.25">
      <c r="A246" s="104">
        <v>322</v>
      </c>
      <c r="B246" s="105"/>
      <c r="C246" s="106"/>
      <c r="D246" s="121" t="s">
        <v>120</v>
      </c>
      <c r="E246" s="48">
        <f>E247</f>
        <v>7679.74</v>
      </c>
      <c r="F246" s="48"/>
      <c r="G246" s="48">
        <f>G247</f>
        <v>9380.59</v>
      </c>
      <c r="H246" s="48">
        <f t="shared" si="33"/>
        <v>122.14723415115616</v>
      </c>
      <c r="I246" s="48"/>
      <c r="K246" s="107"/>
      <c r="L246" s="107"/>
      <c r="M246" s="107"/>
      <c r="N246" s="112"/>
    </row>
    <row r="247" spans="1:14" x14ac:dyDescent="0.25">
      <c r="A247" s="91">
        <v>3222</v>
      </c>
      <c r="B247" s="92"/>
      <c r="C247" s="93"/>
      <c r="D247" s="126" t="s">
        <v>121</v>
      </c>
      <c r="E247" s="47">
        <v>7679.74</v>
      </c>
      <c r="F247" s="47"/>
      <c r="G247" s="47">
        <v>9380.59</v>
      </c>
      <c r="H247" s="48">
        <f t="shared" si="33"/>
        <v>122.14723415115616</v>
      </c>
      <c r="I247" s="48"/>
      <c r="K247" s="62"/>
      <c r="L247" s="62"/>
      <c r="M247" s="62"/>
      <c r="N247" s="50"/>
    </row>
    <row r="248" spans="1:14" ht="38.25" x14ac:dyDescent="0.25">
      <c r="A248" s="234" t="s">
        <v>80</v>
      </c>
      <c r="B248" s="235"/>
      <c r="C248" s="236"/>
      <c r="D248" s="29" t="s">
        <v>82</v>
      </c>
      <c r="E248" s="48">
        <f>E252+E255+E260+E249</f>
        <v>138978.49</v>
      </c>
      <c r="F248" s="48">
        <f>F252+F255+F260</f>
        <v>150000</v>
      </c>
      <c r="G248" s="48">
        <f>G252+G255+G260+G249</f>
        <v>145069.1</v>
      </c>
      <c r="H248" s="48">
        <f t="shared" si="33"/>
        <v>104.38241198332203</v>
      </c>
      <c r="I248" s="48">
        <f t="shared" si="34"/>
        <v>96.712733333333333</v>
      </c>
      <c r="K248" s="62"/>
      <c r="L248" s="62"/>
      <c r="M248" s="62"/>
      <c r="N248" s="50"/>
    </row>
    <row r="249" spans="1:14" x14ac:dyDescent="0.25">
      <c r="A249" s="231" t="s">
        <v>60</v>
      </c>
      <c r="B249" s="232"/>
      <c r="C249" s="233"/>
      <c r="D249" s="34" t="s">
        <v>64</v>
      </c>
      <c r="E249" s="47">
        <f>E250</f>
        <v>0</v>
      </c>
      <c r="F249" s="48"/>
      <c r="G249" s="48"/>
      <c r="H249" s="48"/>
      <c r="I249" s="48"/>
      <c r="K249" s="62"/>
      <c r="L249" s="62"/>
      <c r="M249" s="62"/>
      <c r="N249" s="50"/>
    </row>
    <row r="250" spans="1:14" x14ac:dyDescent="0.25">
      <c r="A250" s="252">
        <v>3</v>
      </c>
      <c r="B250" s="253"/>
      <c r="C250" s="254"/>
      <c r="D250" s="33" t="s">
        <v>9</v>
      </c>
      <c r="E250" s="47">
        <f>E251</f>
        <v>0</v>
      </c>
      <c r="F250" s="48"/>
      <c r="G250" s="48"/>
      <c r="H250" s="48"/>
      <c r="I250" s="48"/>
      <c r="K250" s="62"/>
      <c r="L250" s="62"/>
      <c r="M250" s="62"/>
      <c r="N250" s="50"/>
    </row>
    <row r="251" spans="1:14" x14ac:dyDescent="0.25">
      <c r="A251" s="243">
        <v>32</v>
      </c>
      <c r="B251" s="244"/>
      <c r="C251" s="245"/>
      <c r="D251" s="33" t="s">
        <v>18</v>
      </c>
      <c r="E251" s="47">
        <v>0</v>
      </c>
      <c r="F251" s="48"/>
      <c r="G251" s="48"/>
      <c r="H251" s="48"/>
      <c r="I251" s="48"/>
      <c r="K251" s="62"/>
      <c r="L251" s="62"/>
      <c r="M251" s="62"/>
      <c r="N251" s="50"/>
    </row>
    <row r="252" spans="1:14" x14ac:dyDescent="0.25">
      <c r="A252" s="231" t="s">
        <v>60</v>
      </c>
      <c r="B252" s="232"/>
      <c r="C252" s="233"/>
      <c r="D252" s="30" t="s">
        <v>62</v>
      </c>
      <c r="E252" s="47">
        <f t="shared" ref="E252:G253" si="37">E253</f>
        <v>0</v>
      </c>
      <c r="F252" s="47">
        <f t="shared" si="37"/>
        <v>0</v>
      </c>
      <c r="G252" s="47">
        <f t="shared" si="37"/>
        <v>0</v>
      </c>
      <c r="H252" s="48"/>
      <c r="I252" s="48"/>
      <c r="K252" s="62"/>
      <c r="L252" s="62"/>
      <c r="M252" s="62"/>
      <c r="N252" s="50"/>
    </row>
    <row r="253" spans="1:14" x14ac:dyDescent="0.25">
      <c r="A253" s="252">
        <v>3</v>
      </c>
      <c r="B253" s="253"/>
      <c r="C253" s="254"/>
      <c r="D253" s="31" t="s">
        <v>9</v>
      </c>
      <c r="E253" s="47">
        <f t="shared" si="37"/>
        <v>0</v>
      </c>
      <c r="F253" s="47">
        <f t="shared" si="37"/>
        <v>0</v>
      </c>
      <c r="G253" s="47">
        <f t="shared" si="37"/>
        <v>0</v>
      </c>
      <c r="H253" s="48"/>
      <c r="I253" s="48"/>
      <c r="K253" s="62"/>
      <c r="L253" s="62"/>
      <c r="M253" s="62"/>
      <c r="N253" s="50"/>
    </row>
    <row r="254" spans="1:14" x14ac:dyDescent="0.25">
      <c r="A254" s="243">
        <v>32</v>
      </c>
      <c r="B254" s="244"/>
      <c r="C254" s="245"/>
      <c r="D254" s="31" t="s">
        <v>18</v>
      </c>
      <c r="E254" s="47">
        <v>0</v>
      </c>
      <c r="F254" s="47">
        <v>0</v>
      </c>
      <c r="G254" s="47">
        <v>0</v>
      </c>
      <c r="H254" s="48"/>
      <c r="I254" s="48"/>
      <c r="K254" s="62"/>
      <c r="L254" s="62"/>
      <c r="M254" s="62"/>
      <c r="N254" s="50"/>
    </row>
    <row r="255" spans="1:14" x14ac:dyDescent="0.25">
      <c r="A255" s="231" t="s">
        <v>60</v>
      </c>
      <c r="B255" s="232"/>
      <c r="C255" s="233"/>
      <c r="D255" s="30" t="s">
        <v>69</v>
      </c>
      <c r="E255" s="47">
        <f>E256</f>
        <v>138978.49</v>
      </c>
      <c r="F255" s="47">
        <f t="shared" ref="E255:G256" si="38">F256</f>
        <v>150000</v>
      </c>
      <c r="G255" s="47">
        <f t="shared" si="38"/>
        <v>145069.1</v>
      </c>
      <c r="H255" s="48">
        <f t="shared" si="33"/>
        <v>104.38241198332203</v>
      </c>
      <c r="I255" s="48">
        <f t="shared" si="34"/>
        <v>96.712733333333333</v>
      </c>
      <c r="K255" s="62"/>
      <c r="L255" s="62"/>
      <c r="M255" s="62"/>
      <c r="N255" s="50"/>
    </row>
    <row r="256" spans="1:14" s="36" customFormat="1" ht="15" customHeight="1" x14ac:dyDescent="0.25">
      <c r="A256" s="234">
        <v>3</v>
      </c>
      <c r="B256" s="235"/>
      <c r="C256" s="236"/>
      <c r="D256" s="94" t="s">
        <v>9</v>
      </c>
      <c r="E256" s="48">
        <f t="shared" si="38"/>
        <v>138978.49</v>
      </c>
      <c r="F256" s="48">
        <f t="shared" si="38"/>
        <v>150000</v>
      </c>
      <c r="G256" s="48">
        <f t="shared" si="38"/>
        <v>145069.1</v>
      </c>
      <c r="H256" s="48">
        <f t="shared" si="33"/>
        <v>104.38241198332203</v>
      </c>
      <c r="I256" s="48">
        <f t="shared" si="34"/>
        <v>96.712733333333333</v>
      </c>
      <c r="K256" s="107"/>
      <c r="L256" s="107"/>
      <c r="M256" s="107"/>
      <c r="N256" s="112"/>
    </row>
    <row r="257" spans="1:14" s="36" customFormat="1" x14ac:dyDescent="0.25">
      <c r="A257" s="237">
        <v>32</v>
      </c>
      <c r="B257" s="238"/>
      <c r="C257" s="239"/>
      <c r="D257" s="94" t="s">
        <v>18</v>
      </c>
      <c r="E257" s="48">
        <f>E258</f>
        <v>138978.49</v>
      </c>
      <c r="F257" s="48">
        <v>150000</v>
      </c>
      <c r="G257" s="48">
        <f>G258</f>
        <v>145069.1</v>
      </c>
      <c r="H257" s="48">
        <f t="shared" si="33"/>
        <v>104.38241198332203</v>
      </c>
      <c r="I257" s="48">
        <f t="shared" si="34"/>
        <v>96.712733333333333</v>
      </c>
      <c r="K257" s="107"/>
      <c r="L257" s="107"/>
      <c r="M257" s="107"/>
      <c r="N257" s="112"/>
    </row>
    <row r="258" spans="1:14" s="36" customFormat="1" x14ac:dyDescent="0.25">
      <c r="A258" s="104">
        <v>322</v>
      </c>
      <c r="B258" s="105"/>
      <c r="C258" s="106"/>
      <c r="D258" s="94" t="s">
        <v>120</v>
      </c>
      <c r="E258" s="48">
        <f>E259</f>
        <v>138978.49</v>
      </c>
      <c r="F258" s="48"/>
      <c r="G258" s="48">
        <f>G259</f>
        <v>145069.1</v>
      </c>
      <c r="H258" s="48">
        <f t="shared" si="33"/>
        <v>104.38241198332203</v>
      </c>
      <c r="I258" s="48"/>
      <c r="K258" s="107"/>
      <c r="L258" s="107"/>
      <c r="M258" s="107"/>
      <c r="N258" s="112"/>
    </row>
    <row r="259" spans="1:14" x14ac:dyDescent="0.25">
      <c r="A259" s="91">
        <v>3222</v>
      </c>
      <c r="B259" s="92"/>
      <c r="C259" s="93"/>
      <c r="D259" s="95" t="s">
        <v>121</v>
      </c>
      <c r="E259" s="47">
        <v>138978.49</v>
      </c>
      <c r="F259" s="47"/>
      <c r="G259" s="47">
        <v>145069.1</v>
      </c>
      <c r="H259" s="48">
        <f t="shared" si="33"/>
        <v>104.38241198332203</v>
      </c>
      <c r="I259" s="48"/>
      <c r="K259" s="62"/>
      <c r="L259" s="62"/>
      <c r="M259" s="62"/>
      <c r="N259" s="50"/>
    </row>
    <row r="260" spans="1:14" x14ac:dyDescent="0.25">
      <c r="A260" s="231" t="s">
        <v>60</v>
      </c>
      <c r="B260" s="232"/>
      <c r="C260" s="233"/>
      <c r="D260" s="30" t="s">
        <v>83</v>
      </c>
      <c r="E260" s="47">
        <f t="shared" ref="E260:G261" si="39">E261</f>
        <v>0</v>
      </c>
      <c r="F260" s="47">
        <f t="shared" si="39"/>
        <v>0</v>
      </c>
      <c r="G260" s="47">
        <f t="shared" si="39"/>
        <v>0</v>
      </c>
      <c r="H260" s="48"/>
      <c r="I260" s="48"/>
      <c r="K260" s="62"/>
      <c r="L260" s="62"/>
      <c r="M260" s="62"/>
      <c r="N260" s="50"/>
    </row>
    <row r="261" spans="1:14" x14ac:dyDescent="0.25">
      <c r="A261" s="252">
        <v>3</v>
      </c>
      <c r="B261" s="253"/>
      <c r="C261" s="254"/>
      <c r="D261" s="31" t="s">
        <v>9</v>
      </c>
      <c r="E261" s="47">
        <f t="shared" si="39"/>
        <v>0</v>
      </c>
      <c r="F261" s="47">
        <f t="shared" si="39"/>
        <v>0</v>
      </c>
      <c r="G261" s="47">
        <f t="shared" si="39"/>
        <v>0</v>
      </c>
      <c r="H261" s="48"/>
      <c r="I261" s="48"/>
      <c r="K261" s="62"/>
      <c r="L261" s="62"/>
      <c r="M261" s="62"/>
      <c r="N261" s="50"/>
    </row>
    <row r="262" spans="1:14" x14ac:dyDescent="0.25">
      <c r="A262" s="243">
        <v>32</v>
      </c>
      <c r="B262" s="244"/>
      <c r="C262" s="245"/>
      <c r="D262" s="31" t="s">
        <v>18</v>
      </c>
      <c r="E262" s="47">
        <v>0</v>
      </c>
      <c r="F262" s="47">
        <v>0</v>
      </c>
      <c r="G262" s="47">
        <v>0</v>
      </c>
      <c r="H262" s="48"/>
      <c r="I262" s="48"/>
      <c r="K262" s="62"/>
      <c r="L262" s="62"/>
      <c r="M262" s="62"/>
      <c r="N262" s="50"/>
    </row>
    <row r="263" spans="1:14" x14ac:dyDescent="0.25">
      <c r="A263" s="234" t="s">
        <v>80</v>
      </c>
      <c r="B263" s="235"/>
      <c r="C263" s="236"/>
      <c r="D263" s="29" t="s">
        <v>84</v>
      </c>
      <c r="E263" s="48">
        <f>E264+E269</f>
        <v>19482.509999999998</v>
      </c>
      <c r="F263" s="48">
        <f>F264+F269</f>
        <v>20800</v>
      </c>
      <c r="G263" s="48">
        <f>G264+G269</f>
        <v>26645.3</v>
      </c>
      <c r="H263" s="48">
        <f t="shared" si="33"/>
        <v>136.76523199526142</v>
      </c>
      <c r="I263" s="48">
        <f t="shared" si="34"/>
        <v>128.10240384615383</v>
      </c>
      <c r="K263" s="62"/>
      <c r="L263" s="62"/>
      <c r="M263" s="62"/>
      <c r="N263" s="50"/>
    </row>
    <row r="264" spans="1:14" x14ac:dyDescent="0.25">
      <c r="A264" s="231" t="s">
        <v>60</v>
      </c>
      <c r="B264" s="232"/>
      <c r="C264" s="233"/>
      <c r="D264" s="30" t="s">
        <v>64</v>
      </c>
      <c r="E264" s="47">
        <f t="shared" ref="E264:G265" si="40">E265</f>
        <v>0</v>
      </c>
      <c r="F264" s="47">
        <f t="shared" si="40"/>
        <v>0</v>
      </c>
      <c r="G264" s="47">
        <f t="shared" si="40"/>
        <v>5100</v>
      </c>
      <c r="H264" s="48"/>
      <c r="I264" s="48"/>
      <c r="K264" s="62"/>
      <c r="L264" s="62"/>
      <c r="M264" s="62"/>
      <c r="N264" s="50"/>
    </row>
    <row r="265" spans="1:14" s="36" customFormat="1" x14ac:dyDescent="0.25">
      <c r="A265" s="234">
        <v>3</v>
      </c>
      <c r="B265" s="235"/>
      <c r="C265" s="236"/>
      <c r="D265" s="121" t="s">
        <v>9</v>
      </c>
      <c r="E265" s="48">
        <f t="shared" si="40"/>
        <v>0</v>
      </c>
      <c r="F265" s="48">
        <f t="shared" si="40"/>
        <v>0</v>
      </c>
      <c r="G265" s="48">
        <f t="shared" si="40"/>
        <v>5100</v>
      </c>
      <c r="H265" s="48"/>
      <c r="I265" s="48"/>
      <c r="K265" s="107"/>
      <c r="L265" s="107"/>
      <c r="M265" s="107"/>
      <c r="N265" s="112"/>
    </row>
    <row r="266" spans="1:14" s="36" customFormat="1" x14ac:dyDescent="0.25">
      <c r="A266" s="237">
        <v>32</v>
      </c>
      <c r="B266" s="238"/>
      <c r="C266" s="239"/>
      <c r="D266" s="121" t="s">
        <v>18</v>
      </c>
      <c r="E266" s="48">
        <f>E267</f>
        <v>0</v>
      </c>
      <c r="F266" s="48">
        <v>0</v>
      </c>
      <c r="G266" s="48">
        <f>G267</f>
        <v>5100</v>
      </c>
      <c r="H266" s="48"/>
      <c r="I266" s="48"/>
      <c r="K266" s="107"/>
      <c r="L266" s="107"/>
      <c r="M266" s="107"/>
      <c r="N266" s="112"/>
    </row>
    <row r="267" spans="1:14" s="36" customFormat="1" x14ac:dyDescent="0.25">
      <c r="A267" s="118">
        <v>323</v>
      </c>
      <c r="B267" s="119"/>
      <c r="C267" s="120"/>
      <c r="D267" s="121" t="s">
        <v>127</v>
      </c>
      <c r="E267" s="48">
        <f>E268</f>
        <v>0</v>
      </c>
      <c r="F267" s="48"/>
      <c r="G267" s="48">
        <f>G268</f>
        <v>5100</v>
      </c>
      <c r="H267" s="48"/>
      <c r="I267" s="48"/>
      <c r="K267" s="107"/>
      <c r="L267" s="107"/>
      <c r="M267" s="107"/>
      <c r="N267" s="112"/>
    </row>
    <row r="268" spans="1:14" x14ac:dyDescent="0.25">
      <c r="A268" s="123">
        <v>3231</v>
      </c>
      <c r="B268" s="124"/>
      <c r="C268" s="125"/>
      <c r="D268" s="126" t="s">
        <v>128</v>
      </c>
      <c r="E268" s="47">
        <v>0</v>
      </c>
      <c r="F268" s="47"/>
      <c r="G268" s="47">
        <v>5100</v>
      </c>
      <c r="H268" s="48"/>
      <c r="I268" s="48"/>
      <c r="K268" s="62"/>
      <c r="L268" s="62"/>
      <c r="M268" s="62"/>
      <c r="N268" s="50"/>
    </row>
    <row r="269" spans="1:14" x14ac:dyDescent="0.25">
      <c r="A269" s="231" t="s">
        <v>60</v>
      </c>
      <c r="B269" s="232"/>
      <c r="C269" s="233"/>
      <c r="D269" s="30" t="s">
        <v>69</v>
      </c>
      <c r="E269" s="47">
        <f t="shared" ref="E269:F270" si="41">E270</f>
        <v>19482.509999999998</v>
      </c>
      <c r="F269" s="47">
        <f t="shared" si="41"/>
        <v>20800</v>
      </c>
      <c r="G269" s="47">
        <f>G270</f>
        <v>21545.3</v>
      </c>
      <c r="H269" s="48">
        <f t="shared" si="33"/>
        <v>110.58790679435042</v>
      </c>
      <c r="I269" s="48">
        <f t="shared" si="34"/>
        <v>103.58317307692306</v>
      </c>
      <c r="K269" s="62"/>
      <c r="L269" s="62"/>
      <c r="M269" s="62"/>
      <c r="N269" s="50"/>
    </row>
    <row r="270" spans="1:14" s="36" customFormat="1" x14ac:dyDescent="0.25">
      <c r="A270" s="234">
        <v>3</v>
      </c>
      <c r="B270" s="235"/>
      <c r="C270" s="236"/>
      <c r="D270" s="94" t="s">
        <v>9</v>
      </c>
      <c r="E270" s="48">
        <f t="shared" si="41"/>
        <v>19482.509999999998</v>
      </c>
      <c r="F270" s="48">
        <f t="shared" si="41"/>
        <v>20800</v>
      </c>
      <c r="G270" s="48">
        <f>G271+G274</f>
        <v>21545.3</v>
      </c>
      <c r="H270" s="48">
        <f t="shared" si="33"/>
        <v>110.58790679435042</v>
      </c>
      <c r="I270" s="48">
        <f t="shared" si="34"/>
        <v>103.58317307692306</v>
      </c>
      <c r="K270" s="107"/>
      <c r="L270" s="107"/>
      <c r="M270" s="107"/>
      <c r="N270" s="112"/>
    </row>
    <row r="271" spans="1:14" s="36" customFormat="1" x14ac:dyDescent="0.25">
      <c r="A271" s="237">
        <v>32</v>
      </c>
      <c r="B271" s="238"/>
      <c r="C271" s="239"/>
      <c r="D271" s="94" t="s">
        <v>18</v>
      </c>
      <c r="E271" s="48">
        <f>E272+E274</f>
        <v>19482.509999999998</v>
      </c>
      <c r="F271" s="48">
        <v>20800</v>
      </c>
      <c r="G271" s="48">
        <f>G272</f>
        <v>1107.8</v>
      </c>
      <c r="H271" s="48">
        <f t="shared" si="33"/>
        <v>5.6861256583468975</v>
      </c>
      <c r="I271" s="48">
        <f t="shared" si="34"/>
        <v>5.3259615384615389</v>
      </c>
      <c r="K271" s="107"/>
      <c r="L271" s="107"/>
      <c r="M271" s="107"/>
      <c r="N271" s="112"/>
    </row>
    <row r="272" spans="1:14" s="36" customFormat="1" x14ac:dyDescent="0.25">
      <c r="A272" s="118">
        <v>329</v>
      </c>
      <c r="B272" s="119"/>
      <c r="C272" s="120"/>
      <c r="D272" s="116" t="s">
        <v>135</v>
      </c>
      <c r="E272" s="48">
        <f>E273</f>
        <v>1295.01</v>
      </c>
      <c r="F272" s="48"/>
      <c r="G272" s="48">
        <f>G273</f>
        <v>1107.8</v>
      </c>
      <c r="H272" s="48">
        <f t="shared" si="33"/>
        <v>85.543740974973161</v>
      </c>
      <c r="I272" s="48"/>
      <c r="K272" s="107"/>
      <c r="L272" s="107"/>
      <c r="M272" s="107"/>
      <c r="N272" s="112"/>
    </row>
    <row r="273" spans="1:14" s="85" customFormat="1" x14ac:dyDescent="0.25">
      <c r="A273" s="123">
        <v>3299</v>
      </c>
      <c r="B273" s="124"/>
      <c r="C273" s="125"/>
      <c r="D273" s="115" t="s">
        <v>135</v>
      </c>
      <c r="E273" s="47">
        <v>1295.01</v>
      </c>
      <c r="F273" s="47"/>
      <c r="G273" s="47">
        <v>1107.8</v>
      </c>
      <c r="H273" s="48">
        <f t="shared" si="33"/>
        <v>85.543740974973161</v>
      </c>
      <c r="I273" s="48"/>
      <c r="K273" s="62"/>
      <c r="L273" s="62"/>
      <c r="M273" s="62"/>
      <c r="N273" s="50"/>
    </row>
    <row r="274" spans="1:14" s="36" customFormat="1" x14ac:dyDescent="0.25">
      <c r="A274" s="246">
        <v>323</v>
      </c>
      <c r="B274" s="247"/>
      <c r="C274" s="248"/>
      <c r="D274" s="121" t="s">
        <v>127</v>
      </c>
      <c r="E274" s="48">
        <f>E275</f>
        <v>18187.5</v>
      </c>
      <c r="F274" s="48"/>
      <c r="G274" s="48">
        <f>G275</f>
        <v>20437.5</v>
      </c>
      <c r="H274" s="48">
        <f t="shared" si="33"/>
        <v>112.37113402061856</v>
      </c>
      <c r="I274" s="48"/>
      <c r="K274" s="107"/>
      <c r="L274" s="107"/>
      <c r="M274" s="107"/>
      <c r="N274" s="112"/>
    </row>
    <row r="275" spans="1:14" x14ac:dyDescent="0.25">
      <c r="A275" s="249">
        <v>3231</v>
      </c>
      <c r="B275" s="250"/>
      <c r="C275" s="251"/>
      <c r="D275" s="126" t="s">
        <v>128</v>
      </c>
      <c r="E275" s="47">
        <v>18187.5</v>
      </c>
      <c r="F275" s="47"/>
      <c r="G275" s="47">
        <v>20437.5</v>
      </c>
      <c r="H275" s="48">
        <f t="shared" si="33"/>
        <v>112.37113402061856</v>
      </c>
      <c r="I275" s="48"/>
      <c r="K275" s="62"/>
      <c r="L275" s="62"/>
      <c r="M275" s="62"/>
      <c r="N275" s="50"/>
    </row>
    <row r="276" spans="1:14" x14ac:dyDescent="0.25">
      <c r="A276" s="234" t="s">
        <v>80</v>
      </c>
      <c r="B276" s="235"/>
      <c r="C276" s="236"/>
      <c r="D276" s="116" t="s">
        <v>216</v>
      </c>
      <c r="E276" s="87"/>
      <c r="F276" s="177">
        <f t="shared" ref="F276:G278" si="42">F277</f>
        <v>0</v>
      </c>
      <c r="G276" s="178">
        <f t="shared" si="42"/>
        <v>46998.5</v>
      </c>
      <c r="H276" s="48"/>
      <c r="I276" s="48"/>
      <c r="K276" s="62"/>
      <c r="L276" s="62"/>
      <c r="M276" s="62"/>
      <c r="N276" s="50"/>
    </row>
    <row r="277" spans="1:14" x14ac:dyDescent="0.25">
      <c r="A277" s="231" t="s">
        <v>60</v>
      </c>
      <c r="B277" s="232"/>
      <c r="C277" s="233"/>
      <c r="D277" s="115" t="s">
        <v>217</v>
      </c>
      <c r="E277" s="88"/>
      <c r="F277" s="179">
        <f t="shared" si="42"/>
        <v>0</v>
      </c>
      <c r="G277" s="180">
        <f t="shared" si="42"/>
        <v>46998.5</v>
      </c>
      <c r="H277" s="48"/>
      <c r="I277" s="48"/>
      <c r="K277" s="62"/>
      <c r="L277" s="62"/>
      <c r="M277" s="62"/>
      <c r="N277" s="50"/>
    </row>
    <row r="278" spans="1:14" x14ac:dyDescent="0.25">
      <c r="A278" s="234">
        <v>3</v>
      </c>
      <c r="B278" s="235"/>
      <c r="C278" s="236"/>
      <c r="D278" s="162" t="s">
        <v>9</v>
      </c>
      <c r="E278" s="87"/>
      <c r="F278" s="181">
        <f t="shared" si="42"/>
        <v>0</v>
      </c>
      <c r="G278" s="181">
        <f t="shared" si="42"/>
        <v>46998.5</v>
      </c>
      <c r="H278" s="48"/>
      <c r="I278" s="48"/>
      <c r="K278" s="62"/>
      <c r="L278" s="62"/>
      <c r="M278" s="62"/>
      <c r="N278" s="50"/>
    </row>
    <row r="279" spans="1:14" x14ac:dyDescent="0.25">
      <c r="A279" s="237">
        <v>32</v>
      </c>
      <c r="B279" s="238"/>
      <c r="C279" s="239"/>
      <c r="D279" s="174" t="s">
        <v>18</v>
      </c>
      <c r="E279" s="36"/>
      <c r="F279" s="182">
        <v>0</v>
      </c>
      <c r="G279" s="182">
        <f>G280+G282+G284</f>
        <v>46998.5</v>
      </c>
      <c r="H279" s="48"/>
      <c r="I279" s="48"/>
      <c r="K279" s="62"/>
      <c r="L279" s="62"/>
      <c r="M279" s="62"/>
      <c r="N279" s="50"/>
    </row>
    <row r="280" spans="1:14" x14ac:dyDescent="0.25">
      <c r="A280" s="167">
        <v>321</v>
      </c>
      <c r="B280" s="168"/>
      <c r="C280" s="169"/>
      <c r="D280" s="116" t="s">
        <v>179</v>
      </c>
      <c r="E280" s="88"/>
      <c r="F280" s="179"/>
      <c r="G280" s="181">
        <f>G281</f>
        <v>7676</v>
      </c>
      <c r="H280" s="48"/>
      <c r="I280" s="48"/>
      <c r="K280" s="62"/>
      <c r="L280" s="62"/>
      <c r="M280" s="62"/>
      <c r="N280" s="50"/>
    </row>
    <row r="281" spans="1:14" x14ac:dyDescent="0.25">
      <c r="A281" s="164">
        <v>3213</v>
      </c>
      <c r="B281" s="165"/>
      <c r="C281" s="166"/>
      <c r="D281" s="163" t="s">
        <v>166</v>
      </c>
      <c r="E281" s="88"/>
      <c r="F281" s="179"/>
      <c r="G281" s="179">
        <v>7676</v>
      </c>
      <c r="H281" s="48"/>
      <c r="I281" s="48"/>
      <c r="K281" s="62"/>
      <c r="L281" s="62"/>
      <c r="M281" s="62"/>
      <c r="N281" s="50"/>
    </row>
    <row r="282" spans="1:14" x14ac:dyDescent="0.25">
      <c r="A282" s="167">
        <v>324</v>
      </c>
      <c r="B282" s="168"/>
      <c r="C282" s="169"/>
      <c r="D282" s="87" t="s">
        <v>218</v>
      </c>
      <c r="E282" s="88"/>
      <c r="F282" s="179"/>
      <c r="G282" s="181">
        <f>G283</f>
        <v>38936</v>
      </c>
      <c r="H282" s="48"/>
      <c r="I282" s="48"/>
      <c r="K282" s="62"/>
      <c r="L282" s="62"/>
      <c r="M282" s="62"/>
      <c r="N282" s="50"/>
    </row>
    <row r="283" spans="1:14" x14ac:dyDescent="0.25">
      <c r="A283" s="164">
        <v>3241</v>
      </c>
      <c r="B283" s="165"/>
      <c r="C283" s="166"/>
      <c r="D283" s="88" t="s">
        <v>218</v>
      </c>
      <c r="E283" s="88"/>
      <c r="F283" s="179"/>
      <c r="G283" s="179">
        <v>38936</v>
      </c>
      <c r="H283" s="48"/>
      <c r="I283" s="48"/>
    </row>
    <row r="284" spans="1:14" x14ac:dyDescent="0.25">
      <c r="A284" s="167">
        <v>329</v>
      </c>
      <c r="B284" s="168"/>
      <c r="C284" s="169"/>
      <c r="D284" s="116" t="s">
        <v>135</v>
      </c>
      <c r="E284" s="88"/>
      <c r="F284" s="179"/>
      <c r="G284" s="181">
        <f>G285</f>
        <v>386.5</v>
      </c>
      <c r="H284" s="48"/>
      <c r="I284" s="48"/>
    </row>
    <row r="285" spans="1:14" x14ac:dyDescent="0.25">
      <c r="A285" s="164">
        <v>3292</v>
      </c>
      <c r="B285" s="165"/>
      <c r="C285" s="166"/>
      <c r="D285" s="163" t="s">
        <v>136</v>
      </c>
      <c r="E285" s="88"/>
      <c r="F285" s="179"/>
      <c r="G285" s="179">
        <v>386.5</v>
      </c>
      <c r="H285" s="48"/>
      <c r="I285" s="48"/>
    </row>
    <row r="286" spans="1:14" x14ac:dyDescent="0.25">
      <c r="F286" s="175"/>
      <c r="G286" s="175"/>
    </row>
    <row r="293" spans="6:7" x14ac:dyDescent="0.25">
      <c r="F293" s="176"/>
      <c r="G293" s="176"/>
    </row>
    <row r="294" spans="6:7" x14ac:dyDescent="0.25">
      <c r="F294" s="183"/>
      <c r="G294" s="183"/>
    </row>
    <row r="295" spans="6:7" x14ac:dyDescent="0.25">
      <c r="F295" s="184"/>
      <c r="G295" s="185"/>
    </row>
    <row r="296" spans="6:7" x14ac:dyDescent="0.25">
      <c r="F296" s="186"/>
      <c r="G296" s="187"/>
    </row>
    <row r="297" spans="6:7" x14ac:dyDescent="0.25">
      <c r="F297" s="188"/>
      <c r="G297" s="188"/>
    </row>
    <row r="298" spans="6:7" x14ac:dyDescent="0.25">
      <c r="F298" s="188"/>
      <c r="G298" s="188"/>
    </row>
    <row r="299" spans="6:7" x14ac:dyDescent="0.25">
      <c r="F299" s="186"/>
      <c r="G299" s="188"/>
    </row>
    <row r="300" spans="6:7" x14ac:dyDescent="0.25">
      <c r="F300" s="186"/>
      <c r="G300" s="186"/>
    </row>
    <row r="301" spans="6:7" x14ac:dyDescent="0.25">
      <c r="F301" s="186"/>
      <c r="G301" s="188"/>
    </row>
    <row r="302" spans="6:7" x14ac:dyDescent="0.25">
      <c r="F302" s="186"/>
      <c r="G302" s="186"/>
    </row>
    <row r="303" spans="6:7" x14ac:dyDescent="0.25">
      <c r="F303" s="186"/>
      <c r="G303" s="188"/>
    </row>
    <row r="304" spans="6:7" x14ac:dyDescent="0.25">
      <c r="F304" s="186"/>
      <c r="G304" s="186"/>
    </row>
    <row r="305" spans="6:7" x14ac:dyDescent="0.25">
      <c r="F305" s="183"/>
      <c r="G305" s="183"/>
    </row>
  </sheetData>
  <mergeCells count="107">
    <mergeCell ref="A213:C213"/>
    <mergeCell ref="A214:C214"/>
    <mergeCell ref="A216:C216"/>
    <mergeCell ref="A220:C220"/>
    <mergeCell ref="A276:C276"/>
    <mergeCell ref="A277:C277"/>
    <mergeCell ref="A278:C278"/>
    <mergeCell ref="A279:C279"/>
    <mergeCell ref="A166:C166"/>
    <mergeCell ref="A152:C152"/>
    <mergeCell ref="A75:C75"/>
    <mergeCell ref="A130:C130"/>
    <mergeCell ref="A76:C76"/>
    <mergeCell ref="A77:C77"/>
    <mergeCell ref="A78:C78"/>
    <mergeCell ref="A79:C79"/>
    <mergeCell ref="A80:C80"/>
    <mergeCell ref="A81:C81"/>
    <mergeCell ref="A129:C129"/>
    <mergeCell ref="A117:C117"/>
    <mergeCell ref="A118:C118"/>
    <mergeCell ref="A119:C119"/>
    <mergeCell ref="A224:C224"/>
    <mergeCell ref="A225:C225"/>
    <mergeCell ref="A226:C226"/>
    <mergeCell ref="A207:C207"/>
    <mergeCell ref="A249:C249"/>
    <mergeCell ref="A261:C261"/>
    <mergeCell ref="A230:C230"/>
    <mergeCell ref="A69:C69"/>
    <mergeCell ref="A70:C70"/>
    <mergeCell ref="A71:C71"/>
    <mergeCell ref="A72:C72"/>
    <mergeCell ref="A105:C105"/>
    <mergeCell ref="A160:C160"/>
    <mergeCell ref="A161:C161"/>
    <mergeCell ref="A162:C162"/>
    <mergeCell ref="A165:C165"/>
    <mergeCell ref="A158:C158"/>
    <mergeCell ref="A156:C156"/>
    <mergeCell ref="A157:C157"/>
    <mergeCell ref="A131:C131"/>
    <mergeCell ref="A148:C148"/>
    <mergeCell ref="A151:C151"/>
    <mergeCell ref="A153:C153"/>
    <mergeCell ref="A159:C159"/>
    <mergeCell ref="A109:C109"/>
    <mergeCell ref="A110:C110"/>
    <mergeCell ref="A219:C219"/>
    <mergeCell ref="A215:C215"/>
    <mergeCell ref="A274:C274"/>
    <mergeCell ref="A275:C275"/>
    <mergeCell ref="A271:C271"/>
    <mergeCell ref="A1:I1"/>
    <mergeCell ref="A34:C34"/>
    <mergeCell ref="A35:C35"/>
    <mergeCell ref="A36:C36"/>
    <mergeCell ref="A37:C37"/>
    <mergeCell ref="A63:C63"/>
    <mergeCell ref="A64:C64"/>
    <mergeCell ref="A65:C65"/>
    <mergeCell ref="A9:C9"/>
    <mergeCell ref="A31:C31"/>
    <mergeCell ref="A10:C10"/>
    <mergeCell ref="A49:C49"/>
    <mergeCell ref="A50:C50"/>
    <mergeCell ref="A51:C51"/>
    <mergeCell ref="F2:G2"/>
    <mergeCell ref="A266:C266"/>
    <mergeCell ref="A254:C254"/>
    <mergeCell ref="A255:C255"/>
    <mergeCell ref="A256:C256"/>
    <mergeCell ref="A257:C257"/>
    <mergeCell ref="A260:C260"/>
    <mergeCell ref="A66:C66"/>
    <mergeCell ref="A6:C6"/>
    <mergeCell ref="A7:C7"/>
    <mergeCell ref="A3:I3"/>
    <mergeCell ref="A5:C5"/>
    <mergeCell ref="A8:C8"/>
    <mergeCell ref="A188:C188"/>
    <mergeCell ref="A189:C189"/>
    <mergeCell ref="A193:C193"/>
    <mergeCell ref="A205:C205"/>
    <mergeCell ref="A206:C206"/>
    <mergeCell ref="A167:C167"/>
    <mergeCell ref="A168:C168"/>
    <mergeCell ref="A177:C177"/>
    <mergeCell ref="A184:C184"/>
    <mergeCell ref="A187:C187"/>
    <mergeCell ref="A269:C269"/>
    <mergeCell ref="A270:C270"/>
    <mergeCell ref="A243:C243"/>
    <mergeCell ref="A244:C244"/>
    <mergeCell ref="A245:C245"/>
    <mergeCell ref="A229:C229"/>
    <mergeCell ref="A262:C262"/>
    <mergeCell ref="A242:C242"/>
    <mergeCell ref="A223:C223"/>
    <mergeCell ref="A248:C248"/>
    <mergeCell ref="A252:C252"/>
    <mergeCell ref="A253:C253"/>
    <mergeCell ref="A263:C263"/>
    <mergeCell ref="A264:C264"/>
    <mergeCell ref="A265:C265"/>
    <mergeCell ref="A250:C250"/>
    <mergeCell ref="A251:C251"/>
  </mergeCells>
  <pageMargins left="0.7" right="0.7" top="0.75" bottom="0.75" header="0.3" footer="0.3"/>
  <pageSetup paperSize="9" scale="48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2026-03-23T11:52:12Z</cp:lastPrinted>
  <dcterms:created xsi:type="dcterms:W3CDTF">2022-08-12T12:51:27Z</dcterms:created>
  <dcterms:modified xsi:type="dcterms:W3CDTF">2026-03-24T08:18:08Z</dcterms:modified>
</cp:coreProperties>
</file>