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škola\financijski izvještaj\2025\1.-6\izvršenje\"/>
    </mc:Choice>
  </mc:AlternateContent>
  <xr:revisionPtr revIDLastSave="0" documentId="13_ncr:1_{0C30EEB6-B47E-4EC5-BB01-72E91A2D47E7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7" l="1"/>
  <c r="G85" i="7" l="1"/>
  <c r="G82" i="7"/>
  <c r="G100" i="7"/>
  <c r="G101" i="7"/>
  <c r="G94" i="7"/>
  <c r="G92" i="7"/>
  <c r="G247" i="7" l="1"/>
  <c r="G246" i="7" s="1"/>
  <c r="G120" i="7" l="1"/>
  <c r="H121" i="7"/>
  <c r="I29" i="7"/>
  <c r="I146" i="7"/>
  <c r="I193" i="7"/>
  <c r="I200" i="7"/>
  <c r="I206" i="7"/>
  <c r="I246" i="7"/>
  <c r="H12" i="7"/>
  <c r="H14" i="7"/>
  <c r="H16" i="7"/>
  <c r="H17" i="7"/>
  <c r="H18" i="7"/>
  <c r="H21" i="7"/>
  <c r="H22" i="7"/>
  <c r="H23" i="7"/>
  <c r="H24" i="7"/>
  <c r="H25" i="7"/>
  <c r="H26" i="7"/>
  <c r="H28" i="7"/>
  <c r="H37" i="7"/>
  <c r="H39" i="7"/>
  <c r="H41" i="7"/>
  <c r="H44" i="7"/>
  <c r="H45" i="7"/>
  <c r="H50" i="7"/>
  <c r="H52" i="7"/>
  <c r="H54" i="7"/>
  <c r="H57" i="7"/>
  <c r="H58" i="7"/>
  <c r="H70" i="7"/>
  <c r="H79" i="7"/>
  <c r="H80" i="7"/>
  <c r="H81" i="7"/>
  <c r="H84" i="7"/>
  <c r="H86" i="7"/>
  <c r="H87" i="7"/>
  <c r="H90" i="7"/>
  <c r="H91" i="7"/>
  <c r="H97" i="7"/>
  <c r="H98" i="7"/>
  <c r="H99" i="7"/>
  <c r="H106" i="7"/>
  <c r="H108" i="7"/>
  <c r="H110" i="7"/>
  <c r="H115" i="7"/>
  <c r="H116" i="7"/>
  <c r="H118" i="7"/>
  <c r="H119" i="7"/>
  <c r="H126" i="7"/>
  <c r="H128" i="7"/>
  <c r="H129" i="7"/>
  <c r="H130" i="7"/>
  <c r="H131" i="7"/>
  <c r="H133" i="7"/>
  <c r="H134" i="7"/>
  <c r="H135" i="7"/>
  <c r="H136" i="7"/>
  <c r="H137" i="7"/>
  <c r="H140" i="7"/>
  <c r="H143" i="7"/>
  <c r="H157" i="7"/>
  <c r="H163" i="7"/>
  <c r="H164" i="7"/>
  <c r="H165" i="7"/>
  <c r="H167" i="7"/>
  <c r="H169" i="7"/>
  <c r="H172" i="7"/>
  <c r="H174" i="7"/>
  <c r="H175" i="7"/>
  <c r="H179" i="7"/>
  <c r="H188" i="7"/>
  <c r="H190" i="7"/>
  <c r="H198" i="7"/>
  <c r="H212" i="7"/>
  <c r="H216" i="7"/>
  <c r="H222" i="7"/>
  <c r="H234" i="7"/>
  <c r="H250" i="7"/>
  <c r="G191" i="7"/>
  <c r="G187" i="7"/>
  <c r="G184" i="7"/>
  <c r="G183" i="7" s="1"/>
  <c r="G186" i="7" l="1"/>
  <c r="I186" i="7"/>
  <c r="F87" i="3" l="1"/>
  <c r="F86" i="3" s="1"/>
  <c r="F67" i="3"/>
  <c r="E27" i="3"/>
  <c r="F195" i="7"/>
  <c r="F182" i="7"/>
  <c r="E85" i="3"/>
  <c r="E96" i="3"/>
  <c r="H22" i="3"/>
  <c r="H23" i="3"/>
  <c r="H26" i="3"/>
  <c r="H28" i="3"/>
  <c r="G28" i="3"/>
  <c r="F27" i="3"/>
  <c r="B32" i="8"/>
  <c r="C32" i="8"/>
  <c r="F43" i="3"/>
  <c r="E68" i="7"/>
  <c r="E67" i="7" s="1"/>
  <c r="E66" i="7" s="1"/>
  <c r="E65" i="7" s="1"/>
  <c r="F47" i="7"/>
  <c r="F46" i="7" s="1"/>
  <c r="E117" i="7"/>
  <c r="E114" i="7"/>
  <c r="E113" i="7" s="1"/>
  <c r="E112" i="7" s="1"/>
  <c r="E111" i="7" s="1"/>
  <c r="E107" i="7"/>
  <c r="F107" i="7"/>
  <c r="E105" i="7"/>
  <c r="F105" i="7"/>
  <c r="E69" i="7"/>
  <c r="F69" i="7"/>
  <c r="E56" i="7"/>
  <c r="E55" i="7" s="1"/>
  <c r="F56" i="7"/>
  <c r="E53" i="7"/>
  <c r="F53" i="7"/>
  <c r="E49" i="7"/>
  <c r="F49" i="7"/>
  <c r="E51" i="7"/>
  <c r="F51" i="7"/>
  <c r="F17" i="10"/>
  <c r="E11" i="7"/>
  <c r="E147" i="7"/>
  <c r="E173" i="7"/>
  <c r="E178" i="7"/>
  <c r="E177" i="7" s="1"/>
  <c r="E171" i="7"/>
  <c r="E168" i="7"/>
  <c r="E166" i="7"/>
  <c r="E162" i="7"/>
  <c r="E109" i="7"/>
  <c r="E94" i="7"/>
  <c r="H94" i="7" s="1"/>
  <c r="E85" i="7"/>
  <c r="E82" i="7"/>
  <c r="E78" i="7"/>
  <c r="E233" i="7"/>
  <c r="E232" i="7" s="1"/>
  <c r="E231" i="7" s="1"/>
  <c r="E156" i="7"/>
  <c r="E155" i="7" s="1"/>
  <c r="E154" i="7" s="1"/>
  <c r="E153" i="7" s="1"/>
  <c r="E247" i="7"/>
  <c r="E249" i="7"/>
  <c r="E197" i="7"/>
  <c r="E196" i="7" s="1"/>
  <c r="E195" i="7" s="1"/>
  <c r="E194" i="7" s="1"/>
  <c r="E142" i="7"/>
  <c r="E141" i="7" s="1"/>
  <c r="E139" i="7"/>
  <c r="G132" i="7"/>
  <c r="E132" i="7"/>
  <c r="E127" i="7"/>
  <c r="E125" i="7"/>
  <c r="E242" i="7"/>
  <c r="E221" i="7"/>
  <c r="E220" i="7" s="1"/>
  <c r="E219" i="7" s="1"/>
  <c r="E218" i="7" s="1"/>
  <c r="E217" i="7" s="1"/>
  <c r="E211" i="7"/>
  <c r="E210" i="7" s="1"/>
  <c r="E209" i="7" s="1"/>
  <c r="E215" i="7"/>
  <c r="E214" i="7" s="1"/>
  <c r="E213" i="7" s="1"/>
  <c r="E187" i="7"/>
  <c r="E36" i="7"/>
  <c r="E38" i="7"/>
  <c r="E40" i="7"/>
  <c r="E43" i="7"/>
  <c r="E42" i="7" s="1"/>
  <c r="E30" i="7"/>
  <c r="E27" i="7"/>
  <c r="E20" i="7"/>
  <c r="E15" i="7"/>
  <c r="F11" i="7"/>
  <c r="F9" i="7"/>
  <c r="F8" i="7" s="1"/>
  <c r="F7" i="7" s="1"/>
  <c r="G11" i="7"/>
  <c r="B12" i="8"/>
  <c r="C12" i="8"/>
  <c r="D12" i="8"/>
  <c r="G68" i="7"/>
  <c r="G69" i="7"/>
  <c r="D32" i="8"/>
  <c r="G114" i="7"/>
  <c r="G117" i="7"/>
  <c r="F112" i="7"/>
  <c r="G105" i="7"/>
  <c r="G107" i="7"/>
  <c r="G109" i="7"/>
  <c r="G78" i="7"/>
  <c r="G182" i="7"/>
  <c r="G197" i="7"/>
  <c r="G173" i="7"/>
  <c r="G178" i="7"/>
  <c r="G171" i="7"/>
  <c r="G168" i="7"/>
  <c r="G166" i="7"/>
  <c r="G162" i="7"/>
  <c r="G233" i="7"/>
  <c r="G156" i="7"/>
  <c r="G249" i="7"/>
  <c r="G245" i="7" s="1"/>
  <c r="G244" i="7" s="1"/>
  <c r="G139" i="7"/>
  <c r="G142" i="7"/>
  <c r="G125" i="7"/>
  <c r="G127" i="7"/>
  <c r="G221" i="7"/>
  <c r="G215" i="7"/>
  <c r="G211" i="7"/>
  <c r="G63" i="7"/>
  <c r="F34" i="7"/>
  <c r="G56" i="7"/>
  <c r="G53" i="7"/>
  <c r="G51" i="7"/>
  <c r="G49" i="7"/>
  <c r="G38" i="7"/>
  <c r="G36" i="7"/>
  <c r="G40" i="7"/>
  <c r="G43" i="7"/>
  <c r="G27" i="7"/>
  <c r="G15" i="7"/>
  <c r="G20" i="7"/>
  <c r="C6" i="5"/>
  <c r="C7" i="5"/>
  <c r="D7" i="5"/>
  <c r="D6" i="5" s="1"/>
  <c r="B7" i="5"/>
  <c r="B6" i="5" s="1"/>
  <c r="C9" i="5"/>
  <c r="D9" i="5"/>
  <c r="B9" i="5"/>
  <c r="H13" i="6"/>
  <c r="G12" i="6"/>
  <c r="G13" i="6"/>
  <c r="D10" i="6"/>
  <c r="G12" i="3"/>
  <c r="G16" i="3"/>
  <c r="G19" i="3"/>
  <c r="G22" i="3"/>
  <c r="G23" i="3"/>
  <c r="G26" i="3"/>
  <c r="G38" i="3"/>
  <c r="G39" i="3"/>
  <c r="G40" i="3"/>
  <c r="G42" i="3"/>
  <c r="G44" i="3"/>
  <c r="G47" i="3"/>
  <c r="G48" i="3"/>
  <c r="G49" i="3"/>
  <c r="G50" i="3"/>
  <c r="G52" i="3"/>
  <c r="G53" i="3"/>
  <c r="G54" i="3"/>
  <c r="G55" i="3"/>
  <c r="G56" i="3"/>
  <c r="G57" i="3"/>
  <c r="G59" i="3"/>
  <c r="G60" i="3"/>
  <c r="G61" i="3"/>
  <c r="G62" i="3"/>
  <c r="G63" i="3"/>
  <c r="G64" i="3"/>
  <c r="G65" i="3"/>
  <c r="G66" i="3"/>
  <c r="G70" i="3"/>
  <c r="G71" i="3"/>
  <c r="G72" i="3"/>
  <c r="G73" i="3"/>
  <c r="G74" i="3"/>
  <c r="G75" i="3"/>
  <c r="G78" i="3"/>
  <c r="G80" i="3"/>
  <c r="G81" i="3"/>
  <c r="G84" i="3"/>
  <c r="G93" i="3"/>
  <c r="G95" i="3"/>
  <c r="G97" i="3"/>
  <c r="E69" i="3"/>
  <c r="F69" i="3"/>
  <c r="D69" i="3"/>
  <c r="E58" i="3"/>
  <c r="F58" i="3"/>
  <c r="D58" i="3"/>
  <c r="C11" i="9"/>
  <c r="C10" i="9" s="1"/>
  <c r="E10" i="6"/>
  <c r="F10" i="6"/>
  <c r="E12" i="6"/>
  <c r="E11" i="6" s="1"/>
  <c r="F12" i="6"/>
  <c r="F11" i="6" s="1"/>
  <c r="D12" i="6"/>
  <c r="D11" i="6" s="1"/>
  <c r="E37" i="3"/>
  <c r="F37" i="3"/>
  <c r="E41" i="3"/>
  <c r="F41" i="3"/>
  <c r="E43" i="3"/>
  <c r="D37" i="3"/>
  <c r="D41" i="3"/>
  <c r="D43" i="3"/>
  <c r="E46" i="3"/>
  <c r="F46" i="3"/>
  <c r="D46" i="3"/>
  <c r="E51" i="3"/>
  <c r="F51" i="3"/>
  <c r="D51" i="3"/>
  <c r="E77" i="3"/>
  <c r="F77" i="3"/>
  <c r="D77" i="3"/>
  <c r="E79" i="3"/>
  <c r="F79" i="3"/>
  <c r="D79" i="3"/>
  <c r="E83" i="3"/>
  <c r="F83" i="3"/>
  <c r="F82" i="3" s="1"/>
  <c r="H82" i="3" s="1"/>
  <c r="D83" i="3"/>
  <c r="D82" i="3" s="1"/>
  <c r="F90" i="3"/>
  <c r="H90" i="3" s="1"/>
  <c r="E92" i="3"/>
  <c r="F92" i="3"/>
  <c r="F96" i="3"/>
  <c r="D90" i="3"/>
  <c r="D92" i="3"/>
  <c r="D96" i="3"/>
  <c r="E25" i="3"/>
  <c r="E24" i="3" s="1"/>
  <c r="E9" i="3" s="1"/>
  <c r="F25" i="3"/>
  <c r="F24" i="3" s="1"/>
  <c r="D25" i="3"/>
  <c r="D24" i="3" s="1"/>
  <c r="E21" i="3"/>
  <c r="F21" i="3"/>
  <c r="F20" i="3" s="1"/>
  <c r="D21" i="3"/>
  <c r="D20" i="3" s="1"/>
  <c r="E18" i="3"/>
  <c r="F18" i="3"/>
  <c r="F17" i="3" s="1"/>
  <c r="D18" i="3"/>
  <c r="D17" i="3" s="1"/>
  <c r="F15" i="3"/>
  <c r="F14" i="3" s="1"/>
  <c r="E15" i="3"/>
  <c r="D15" i="3"/>
  <c r="D14" i="3" s="1"/>
  <c r="E11" i="3"/>
  <c r="F11" i="3"/>
  <c r="F10" i="3" s="1"/>
  <c r="D11" i="3"/>
  <c r="D10" i="3" s="1"/>
  <c r="F11" i="10"/>
  <c r="F8" i="10"/>
  <c r="F12" i="9"/>
  <c r="E12" i="9"/>
  <c r="D11" i="9"/>
  <c r="D10" i="9" s="1"/>
  <c r="B11" i="9"/>
  <c r="B10" i="9" s="1"/>
  <c r="F8" i="5"/>
  <c r="F9" i="5"/>
  <c r="F10" i="5"/>
  <c r="E8" i="5"/>
  <c r="E9" i="5"/>
  <c r="E10" i="5"/>
  <c r="F29" i="8"/>
  <c r="F31" i="8"/>
  <c r="F33" i="8"/>
  <c r="F34" i="8"/>
  <c r="F35" i="8"/>
  <c r="F36" i="8"/>
  <c r="E29" i="8"/>
  <c r="E31" i="8"/>
  <c r="E33" i="8"/>
  <c r="E34" i="8"/>
  <c r="E35" i="8"/>
  <c r="E36" i="8"/>
  <c r="F9" i="8"/>
  <c r="F11" i="8"/>
  <c r="F13" i="8"/>
  <c r="F14" i="8"/>
  <c r="F15" i="8"/>
  <c r="F16" i="8"/>
  <c r="E9" i="8"/>
  <c r="E11" i="8"/>
  <c r="E13" i="8"/>
  <c r="E14" i="8"/>
  <c r="E15" i="8"/>
  <c r="J9" i="10"/>
  <c r="J12" i="10"/>
  <c r="J13" i="10"/>
  <c r="J16" i="10"/>
  <c r="I9" i="10"/>
  <c r="I12" i="10"/>
  <c r="I13" i="10"/>
  <c r="I16" i="10"/>
  <c r="E225" i="7"/>
  <c r="E73" i="7"/>
  <c r="E72" i="7" s="1"/>
  <c r="F73" i="7"/>
  <c r="F72" i="7" s="1"/>
  <c r="F67" i="7"/>
  <c r="E61" i="7"/>
  <c r="E60" i="7" s="1"/>
  <c r="E59" i="7" s="1"/>
  <c r="E151" i="7"/>
  <c r="E205" i="7"/>
  <c r="E202" i="7" s="1"/>
  <c r="E201" i="7" s="1"/>
  <c r="E228" i="7"/>
  <c r="E227" i="7" s="1"/>
  <c r="E236" i="7"/>
  <c r="E235" i="7" s="1"/>
  <c r="B30" i="8"/>
  <c r="B38" i="8"/>
  <c r="B40" i="8"/>
  <c r="B28" i="8"/>
  <c r="B20" i="8"/>
  <c r="B18" i="8"/>
  <c r="B10" i="8"/>
  <c r="B8" i="8"/>
  <c r="G113" i="7" l="1"/>
  <c r="H173" i="7"/>
  <c r="H36" i="7"/>
  <c r="G155" i="7"/>
  <c r="H156" i="7"/>
  <c r="E29" i="7"/>
  <c r="E146" i="7"/>
  <c r="E224" i="7"/>
  <c r="H38" i="7"/>
  <c r="G214" i="7"/>
  <c r="H215" i="7"/>
  <c r="G232" i="7"/>
  <c r="H233" i="7"/>
  <c r="I182" i="7"/>
  <c r="E241" i="7"/>
  <c r="G62" i="7"/>
  <c r="H85" i="7"/>
  <c r="H78" i="7"/>
  <c r="H20" i="7"/>
  <c r="H127" i="7"/>
  <c r="H166" i="7"/>
  <c r="H82" i="7"/>
  <c r="H114" i="7"/>
  <c r="G210" i="7"/>
  <c r="H211" i="7"/>
  <c r="H49" i="7"/>
  <c r="H11" i="7"/>
  <c r="H51" i="7"/>
  <c r="E150" i="7"/>
  <c r="H15" i="7"/>
  <c r="H53" i="7"/>
  <c r="H125" i="7"/>
  <c r="H168" i="7"/>
  <c r="H109" i="7"/>
  <c r="H40" i="7"/>
  <c r="G196" i="7"/>
  <c r="H197" i="7"/>
  <c r="H162" i="7"/>
  <c r="H117" i="7"/>
  <c r="H27" i="7"/>
  <c r="G55" i="7"/>
  <c r="H56" i="7"/>
  <c r="G141" i="7"/>
  <c r="H142" i="7"/>
  <c r="H171" i="7"/>
  <c r="H107" i="7"/>
  <c r="H69" i="7"/>
  <c r="E186" i="7"/>
  <c r="H187" i="7"/>
  <c r="H132" i="7"/>
  <c r="H249" i="7"/>
  <c r="G220" i="7"/>
  <c r="H221" i="7"/>
  <c r="G42" i="7"/>
  <c r="H43" i="7"/>
  <c r="H139" i="7"/>
  <c r="G177" i="7"/>
  <c r="H178" i="7"/>
  <c r="H105" i="7"/>
  <c r="H68" i="7"/>
  <c r="I68" i="7"/>
  <c r="F45" i="3"/>
  <c r="H45" i="3" s="1"/>
  <c r="G69" i="3"/>
  <c r="G14" i="3"/>
  <c r="H27" i="3"/>
  <c r="E8" i="3"/>
  <c r="H21" i="3"/>
  <c r="G17" i="3"/>
  <c r="G24" i="3"/>
  <c r="H24" i="3"/>
  <c r="G79" i="3"/>
  <c r="G58" i="3"/>
  <c r="G46" i="3"/>
  <c r="G43" i="3"/>
  <c r="G27" i="3"/>
  <c r="H25" i="3"/>
  <c r="E104" i="7"/>
  <c r="E103" i="7" s="1"/>
  <c r="E48" i="7"/>
  <c r="E47" i="7" s="1"/>
  <c r="E46" i="7" s="1"/>
  <c r="F11" i="9"/>
  <c r="F10" i="9"/>
  <c r="H12" i="6"/>
  <c r="G51" i="3"/>
  <c r="G96" i="3"/>
  <c r="G18" i="3"/>
  <c r="F76" i="3"/>
  <c r="H76" i="3" s="1"/>
  <c r="G82" i="3"/>
  <c r="G92" i="3"/>
  <c r="G37" i="3"/>
  <c r="G20" i="3"/>
  <c r="G77" i="3"/>
  <c r="G25" i="3"/>
  <c r="G83" i="3"/>
  <c r="G41" i="3"/>
  <c r="G21" i="3"/>
  <c r="G15" i="3"/>
  <c r="G11" i="3"/>
  <c r="F14" i="10"/>
  <c r="F18" i="10" s="1"/>
  <c r="E10" i="7"/>
  <c r="E170" i="7"/>
  <c r="E161" i="7"/>
  <c r="E246" i="7"/>
  <c r="E77" i="7"/>
  <c r="E124" i="7"/>
  <c r="E123" i="7" s="1"/>
  <c r="E122" i="7" s="1"/>
  <c r="E120" i="7" s="1"/>
  <c r="H120" i="7" s="1"/>
  <c r="E35" i="7"/>
  <c r="E34" i="7" s="1"/>
  <c r="G104" i="7"/>
  <c r="G161" i="7"/>
  <c r="G170" i="7"/>
  <c r="G124" i="7"/>
  <c r="G48" i="7"/>
  <c r="G35" i="7"/>
  <c r="G10" i="7"/>
  <c r="D76" i="3"/>
  <c r="D45" i="3"/>
  <c r="D89" i="3"/>
  <c r="F36" i="3"/>
  <c r="H36" i="3" s="1"/>
  <c r="F89" i="3"/>
  <c r="F85" i="3" s="1"/>
  <c r="E35" i="3"/>
  <c r="D36" i="3"/>
  <c r="E10" i="9"/>
  <c r="E11" i="9"/>
  <c r="H11" i="6"/>
  <c r="H10" i="6"/>
  <c r="G11" i="6"/>
  <c r="G10" i="6"/>
  <c r="H20" i="3"/>
  <c r="H17" i="3"/>
  <c r="G10" i="3"/>
  <c r="H10" i="3"/>
  <c r="F9" i="3"/>
  <c r="F8" i="3" s="1"/>
  <c r="H14" i="3"/>
  <c r="D9" i="3"/>
  <c r="D8" i="3" s="1"/>
  <c r="D9" i="6"/>
  <c r="E208" i="7"/>
  <c r="E207" i="7" s="1"/>
  <c r="E149" i="7"/>
  <c r="F66" i="7"/>
  <c r="B27" i="8"/>
  <c r="B7" i="8"/>
  <c r="G203" i="7"/>
  <c r="G67" i="7"/>
  <c r="G73" i="7"/>
  <c r="E223" i="7" l="1"/>
  <c r="H177" i="7"/>
  <c r="H48" i="7"/>
  <c r="I48" i="7"/>
  <c r="H141" i="7"/>
  <c r="I141" i="7"/>
  <c r="I214" i="7"/>
  <c r="H214" i="7"/>
  <c r="H170" i="7"/>
  <c r="I170" i="7"/>
  <c r="H161" i="7"/>
  <c r="I161" i="7"/>
  <c r="H196" i="7"/>
  <c r="I196" i="7"/>
  <c r="H67" i="7"/>
  <c r="I67" i="7"/>
  <c r="E240" i="7"/>
  <c r="E239" i="7" s="1"/>
  <c r="I55" i="7"/>
  <c r="H55" i="7"/>
  <c r="H104" i="7"/>
  <c r="H210" i="7"/>
  <c r="I210" i="7"/>
  <c r="I232" i="7"/>
  <c r="H232" i="7"/>
  <c r="I155" i="7"/>
  <c r="H155" i="7"/>
  <c r="H10" i="7"/>
  <c r="I10" i="7"/>
  <c r="H77" i="7"/>
  <c r="I77" i="7"/>
  <c r="E9" i="7"/>
  <c r="E8" i="7" s="1"/>
  <c r="E7" i="7" s="1"/>
  <c r="H42" i="7"/>
  <c r="I42" i="7"/>
  <c r="I62" i="7"/>
  <c r="E145" i="7"/>
  <c r="E144" i="7" s="1"/>
  <c r="H124" i="7"/>
  <c r="I124" i="7"/>
  <c r="H220" i="7"/>
  <c r="I220" i="7"/>
  <c r="E245" i="7"/>
  <c r="H246" i="7"/>
  <c r="G112" i="7"/>
  <c r="H113" i="7"/>
  <c r="H35" i="7"/>
  <c r="I35" i="7"/>
  <c r="E182" i="7"/>
  <c r="H186" i="7"/>
  <c r="G76" i="3"/>
  <c r="G45" i="3"/>
  <c r="H89" i="3"/>
  <c r="D85" i="3"/>
  <c r="G89" i="3"/>
  <c r="G34" i="7"/>
  <c r="G66" i="7"/>
  <c r="G123" i="7"/>
  <c r="G47" i="7"/>
  <c r="G103" i="7"/>
  <c r="E76" i="7"/>
  <c r="E33" i="7"/>
  <c r="E32" i="7" s="1"/>
  <c r="E160" i="7"/>
  <c r="E159" i="7" s="1"/>
  <c r="E158" i="7" s="1"/>
  <c r="G76" i="7"/>
  <c r="G72" i="7"/>
  <c r="D35" i="3"/>
  <c r="G36" i="3"/>
  <c r="F35" i="3"/>
  <c r="F65" i="7"/>
  <c r="I47" i="7" l="1"/>
  <c r="H47" i="7"/>
  <c r="H66" i="7"/>
  <c r="I66" i="7"/>
  <c r="H112" i="7"/>
  <c r="E244" i="7"/>
  <c r="H245" i="7"/>
  <c r="E181" i="7"/>
  <c r="E180" i="7" s="1"/>
  <c r="H182" i="7"/>
  <c r="H103" i="7"/>
  <c r="H123" i="7"/>
  <c r="H34" i="7"/>
  <c r="I34" i="7"/>
  <c r="H76" i="7"/>
  <c r="G111" i="7"/>
  <c r="D34" i="3"/>
  <c r="G65" i="7"/>
  <c r="E75" i="7"/>
  <c r="E7" i="5"/>
  <c r="H9" i="3"/>
  <c r="G9" i="3"/>
  <c r="G46" i="7"/>
  <c r="H111" i="7" l="1"/>
  <c r="H244" i="7"/>
  <c r="E238" i="7"/>
  <c r="H65" i="7"/>
  <c r="I65" i="7"/>
  <c r="I46" i="7"/>
  <c r="H46" i="7"/>
  <c r="E71" i="7"/>
  <c r="F6" i="5"/>
  <c r="E6" i="5"/>
  <c r="G9" i="7"/>
  <c r="N59" i="7"/>
  <c r="I9" i="7" l="1"/>
  <c r="H9" i="7"/>
  <c r="E6" i="7"/>
  <c r="F236" i="7"/>
  <c r="G213" i="7" l="1"/>
  <c r="F213" i="7"/>
  <c r="G150" i="7"/>
  <c r="F245" i="7"/>
  <c r="I245" i="7" s="1"/>
  <c r="G240" i="7"/>
  <c r="F240" i="7"/>
  <c r="G236" i="7"/>
  <c r="F235" i="7"/>
  <c r="G231" i="7"/>
  <c r="F231" i="7"/>
  <c r="G228" i="7"/>
  <c r="F228" i="7"/>
  <c r="G219" i="7"/>
  <c r="F219" i="7"/>
  <c r="G209" i="7"/>
  <c r="F209" i="7"/>
  <c r="G205" i="7"/>
  <c r="F205" i="7"/>
  <c r="G195" i="7"/>
  <c r="G160" i="7"/>
  <c r="F160" i="7"/>
  <c r="G154" i="7"/>
  <c r="F154" i="7"/>
  <c r="F153" i="7" s="1"/>
  <c r="F151" i="7"/>
  <c r="G145" i="7"/>
  <c r="F145" i="7"/>
  <c r="F123" i="7"/>
  <c r="I123" i="7" s="1"/>
  <c r="G75" i="7"/>
  <c r="F76" i="7"/>
  <c r="I76" i="7" s="1"/>
  <c r="G61" i="7"/>
  <c r="F61" i="7"/>
  <c r="G8" i="7"/>
  <c r="F7" i="5"/>
  <c r="D40" i="8"/>
  <c r="C40" i="8"/>
  <c r="C38" i="8"/>
  <c r="E32" i="8"/>
  <c r="D30" i="8"/>
  <c r="E30" i="8" s="1"/>
  <c r="D28" i="8"/>
  <c r="E28" i="8" s="1"/>
  <c r="C28" i="8"/>
  <c r="D20" i="8"/>
  <c r="C20" i="8"/>
  <c r="C18" i="8"/>
  <c r="E12" i="8"/>
  <c r="D10" i="8"/>
  <c r="E10" i="8" s="1"/>
  <c r="C10" i="8"/>
  <c r="D8" i="8"/>
  <c r="E8" i="8" s="1"/>
  <c r="C8" i="8"/>
  <c r="I145" i="7" l="1"/>
  <c r="H231" i="7"/>
  <c r="I231" i="7"/>
  <c r="I209" i="7"/>
  <c r="H209" i="7"/>
  <c r="I154" i="7"/>
  <c r="H154" i="7"/>
  <c r="H219" i="7"/>
  <c r="I219" i="7"/>
  <c r="H75" i="7"/>
  <c r="I8" i="7"/>
  <c r="H8" i="7"/>
  <c r="I61" i="7"/>
  <c r="I160" i="7"/>
  <c r="H160" i="7"/>
  <c r="I195" i="7"/>
  <c r="H195" i="7"/>
  <c r="I205" i="7"/>
  <c r="I213" i="7"/>
  <c r="H213" i="7"/>
  <c r="G153" i="7"/>
  <c r="G230" i="7"/>
  <c r="F30" i="8"/>
  <c r="F10" i="8"/>
  <c r="F12" i="8"/>
  <c r="F8" i="8"/>
  <c r="F32" i="8"/>
  <c r="F28" i="8"/>
  <c r="G7" i="7"/>
  <c r="G122" i="7"/>
  <c r="F181" i="7"/>
  <c r="F218" i="7"/>
  <c r="F239" i="7"/>
  <c r="F33" i="7"/>
  <c r="F32" i="7" s="1"/>
  <c r="F144" i="7"/>
  <c r="G181" i="7"/>
  <c r="G218" i="7"/>
  <c r="G239" i="7"/>
  <c r="G33" i="7"/>
  <c r="G144" i="7"/>
  <c r="F194" i="7"/>
  <c r="F227" i="7"/>
  <c r="F244" i="7"/>
  <c r="I244" i="7" s="1"/>
  <c r="G235" i="7"/>
  <c r="F150" i="7"/>
  <c r="G194" i="7"/>
  <c r="G227" i="7"/>
  <c r="G159" i="7"/>
  <c r="F202" i="7"/>
  <c r="F230" i="7"/>
  <c r="F122" i="7"/>
  <c r="F60" i="7"/>
  <c r="F75" i="7"/>
  <c r="I75" i="7" s="1"/>
  <c r="G60" i="7"/>
  <c r="F159" i="7"/>
  <c r="G202" i="7"/>
  <c r="D7" i="8"/>
  <c r="E7" i="8" s="1"/>
  <c r="D27" i="8"/>
  <c r="E27" i="8" s="1"/>
  <c r="F208" i="7"/>
  <c r="C7" i="8"/>
  <c r="G208" i="7"/>
  <c r="C27" i="8"/>
  <c r="F9" i="6"/>
  <c r="E9" i="6"/>
  <c r="I202" i="7" l="1"/>
  <c r="I33" i="7"/>
  <c r="H33" i="7"/>
  <c r="I181" i="7"/>
  <c r="H181" i="7"/>
  <c r="I159" i="7"/>
  <c r="H159" i="7"/>
  <c r="I144" i="7"/>
  <c r="I60" i="7"/>
  <c r="I194" i="7"/>
  <c r="H194" i="7"/>
  <c r="G238" i="7"/>
  <c r="H122" i="7"/>
  <c r="I122" i="7"/>
  <c r="I230" i="7"/>
  <c r="H230" i="7"/>
  <c r="I208" i="7"/>
  <c r="H208" i="7"/>
  <c r="H218" i="7"/>
  <c r="I218" i="7"/>
  <c r="I7" i="7"/>
  <c r="H7" i="7"/>
  <c r="I153" i="7"/>
  <c r="H153" i="7"/>
  <c r="H85" i="3"/>
  <c r="G85" i="3"/>
  <c r="G149" i="7"/>
  <c r="G223" i="7"/>
  <c r="G71" i="7"/>
  <c r="G32" i="7"/>
  <c r="F7" i="8"/>
  <c r="F27" i="8"/>
  <c r="F149" i="7"/>
  <c r="G180" i="7"/>
  <c r="F223" i="7"/>
  <c r="F180" i="7"/>
  <c r="H35" i="3"/>
  <c r="G35" i="3"/>
  <c r="H9" i="6"/>
  <c r="G9" i="6"/>
  <c r="F201" i="7"/>
  <c r="F217" i="7"/>
  <c r="F158" i="7"/>
  <c r="F59" i="7"/>
  <c r="G201" i="7"/>
  <c r="G59" i="7"/>
  <c r="G158" i="7"/>
  <c r="G217" i="7"/>
  <c r="G207" i="7"/>
  <c r="F207" i="7"/>
  <c r="F71" i="7"/>
  <c r="F238" i="7"/>
  <c r="F34" i="3"/>
  <c r="E34" i="3"/>
  <c r="H17" i="10"/>
  <c r="I17" i="10" s="1"/>
  <c r="G17" i="10"/>
  <c r="H11" i="10"/>
  <c r="G11" i="10"/>
  <c r="H8" i="10"/>
  <c r="G8" i="10"/>
  <c r="I32" i="7" l="1"/>
  <c r="H32" i="7"/>
  <c r="I201" i="7"/>
  <c r="I223" i="7"/>
  <c r="H223" i="7"/>
  <c r="I59" i="7"/>
  <c r="I71" i="7"/>
  <c r="H71" i="7"/>
  <c r="I149" i="7"/>
  <c r="H149" i="7"/>
  <c r="H180" i="7"/>
  <c r="I180" i="7"/>
  <c r="I207" i="7"/>
  <c r="H207" i="7"/>
  <c r="I158" i="7"/>
  <c r="H158" i="7"/>
  <c r="I238" i="7"/>
  <c r="H238" i="7"/>
  <c r="I217" i="7"/>
  <c r="H217" i="7"/>
  <c r="F6" i="7"/>
  <c r="G6" i="7"/>
  <c r="H6" i="7" s="1"/>
  <c r="H8" i="3"/>
  <c r="G8" i="3"/>
  <c r="H34" i="3"/>
  <c r="G34" i="3"/>
  <c r="I11" i="10"/>
  <c r="J11" i="10"/>
  <c r="J8" i="10"/>
  <c r="I8" i="10"/>
  <c r="J17" i="10"/>
  <c r="G14" i="10"/>
  <c r="G18" i="10" s="1"/>
  <c r="H14" i="10"/>
  <c r="H18" i="10" s="1"/>
  <c r="H21" i="10" s="1"/>
  <c r="I6" i="7" l="1"/>
  <c r="I14" i="10"/>
  <c r="J14" i="10"/>
</calcChain>
</file>

<file path=xl/sharedStrings.xml><?xml version="1.0" encoding="utf-8"?>
<sst xmlns="http://schemas.openxmlformats.org/spreadsheetml/2006/main" count="512" uniqueCount="209">
  <si>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</si>
  <si>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</si>
  <si>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</si>
  <si>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</si>
  <si>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</si>
  <si>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</si>
  <si>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</si>
  <si>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</si>
  <si>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</si>
  <si>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</si>
  <si>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</si>
  <si>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</si>
  <si>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</si>
  <si>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</si>
  <si>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</si>
  <si>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</si>
  <si>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</si>
  <si>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</si>
  <si>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</si>
  <si>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</si>
  <si>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</si>
  <si>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</si>
  <si>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</si>
  <si>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</si>
  <si>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</si>
  <si>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</si>
  <si>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</si>
  <si>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</si>
  <si>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</si>
  <si>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</si>
  <si>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</si>
  <si>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</si>
  <si>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</si>
  <si>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</si>
  <si>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</si>
  <si>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</si>
  <si>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</si>
  <si>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1 Opći prihodi i primici</t>
  </si>
  <si>
    <t>3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</si>
  <si>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</si>
  <si>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</si>
  <si>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</si>
  <si>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</si>
  <si>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</si>
  <si>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</si>
  <si>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RAZLIKA - VIŠAK / MANJAK</t>
  </si>
  <si>
    <t>Prihodi od imovine</t>
  </si>
  <si>
    <t>Prihodi od upravnih i 
administrativnih pristojbi</t>
  </si>
  <si>
    <t>Prihodi od prodaje proizvoda 
i robe te pruženih usluga i 
prihodi od donacija</t>
  </si>
  <si>
    <t>Financijski rashodi</t>
  </si>
  <si>
    <t>Ostali rashodi</t>
  </si>
  <si>
    <t>1.2.PRIHODI OD POREZA</t>
  </si>
  <si>
    <t>09 Obrazovanje</t>
  </si>
  <si>
    <t>091 Predškolsko i osnovno obrazovanje</t>
  </si>
  <si>
    <t>10 Socijalna zaštita</t>
  </si>
  <si>
    <t>107 Socijalna pomoć stanovništvukoje nije obuhvaćeno redovnim socijalnim</t>
  </si>
  <si>
    <t>PROGRAM</t>
  </si>
  <si>
    <t xml:space="preserve">Aktivnost </t>
  </si>
  <si>
    <t>7003 DECENTRALIZIRANE FUNSKCIJE OSNOVNOG ŠKOLSTVA</t>
  </si>
  <si>
    <t>A100001 Rashodi poslovanja-zakonski minimum</t>
  </si>
  <si>
    <t xml:space="preserve">Izvor financiranja </t>
  </si>
  <si>
    <t>5.7 POMOĆI-DRŽAVNI PRORAČUN - DEC</t>
  </si>
  <si>
    <t>5.1. POMOĆI-TEMELJEM PRIJENOSA EU</t>
  </si>
  <si>
    <t>A100003 Obilježavanje prigodnih proslava (Dan učitelja, Sveti Nikola i dr.)</t>
  </si>
  <si>
    <t>1.2. PRIHOD OD POREZA</t>
  </si>
  <si>
    <t>A100004 Rashodi poslovanja iznad minimuma</t>
  </si>
  <si>
    <t>3.6. VLASTITI PRIHODI</t>
  </si>
  <si>
    <t>7.C. PRIHODI OD PRODAJE IMOVINE</t>
  </si>
  <si>
    <t>A100005 Osiguravanje higijenskih potrepština za djevojčice</t>
  </si>
  <si>
    <t>5.J. POMOĆI-DRŽAVNI PRORAČUN</t>
  </si>
  <si>
    <t>A100030 Rashodi za zapolene u školama</t>
  </si>
  <si>
    <t>Kapitalni projekt</t>
  </si>
  <si>
    <t>K100001 Kapitalni rashodi - zakonski minimum</t>
  </si>
  <si>
    <t>Rashodi za nabavu proizv.dug.imov.</t>
  </si>
  <si>
    <t>Rashodi za nabavu nefin.imov.</t>
  </si>
  <si>
    <t>5.O. POMOĆI-OPĆINSKI PRORAČUN</t>
  </si>
  <si>
    <t>K100003 Nabava udžbenika za učenike - Zakon o udžbenicima</t>
  </si>
  <si>
    <t>K100004 Kapitalni rashodi iznad minimuma</t>
  </si>
  <si>
    <t>izdaci za fin.imovinu i otplate zajm.</t>
  </si>
  <si>
    <t xml:space="preserve">Financijski rashodi </t>
  </si>
  <si>
    <t>TEKUĆI PROJEKTI</t>
  </si>
  <si>
    <t>T100001 "Shema školskog voća i povrća, te mlijeka i mliječnih proizvoda</t>
  </si>
  <si>
    <t>T100003Socijalna pomoć stanovništvu koje nije obuhvaćeno redovnim socijalnim programima</t>
  </si>
  <si>
    <t>6.1. DONACIJE</t>
  </si>
  <si>
    <t>T100004 Projket + E-TUR</t>
  </si>
  <si>
    <t>1.2.PRIHOD OD POREZA</t>
  </si>
  <si>
    <t>6 Donacije</t>
  </si>
  <si>
    <t>7 Prihod od prodaje imovine</t>
  </si>
  <si>
    <t>Kazne, upravne mjere i ostali prihodi</t>
  </si>
  <si>
    <t>UKUPNI DONOS VIŠKA7MANJKA IZ PRETHODNIH GODINA</t>
  </si>
  <si>
    <t>REZULTAT GODINE</t>
  </si>
  <si>
    <t>VIŠAK/MANJAK+NETO ZADUŽIVANJE+KORIŠTENO U PRETHODNIM GODINAMA</t>
  </si>
  <si>
    <t>IZVRŠENJE PO PROGRAMSKOJ KLASIFIKACIJI</t>
  </si>
  <si>
    <t>indeks</t>
  </si>
  <si>
    <t>VIŠAK/MANJAK IZ PRETHODNIH GODINA KOJI ĆE SE POKRITI/RASPOREDITI</t>
  </si>
  <si>
    <t>A100031 Izvanškolska aktivnost "građanski odgoj i obrazovanje"</t>
  </si>
  <si>
    <t>Izvršenje 2024.</t>
  </si>
  <si>
    <t xml:space="preserve"> </t>
  </si>
  <si>
    <t>Pomoći proračunskim korisnicima iz proračuna koji im nije nadležan</t>
  </si>
  <si>
    <t>Tekuće pomoći proračunskim korisnicima iz proračuna koji im nije nadležan</t>
  </si>
  <si>
    <t>Prihodi po posebnim propisima</t>
  </si>
  <si>
    <t>Ostali nespomenuti prihodi</t>
  </si>
  <si>
    <t>Prihodi od prodaje proizvoda i robe te pruženih usluga</t>
  </si>
  <si>
    <t>Prihodi od pruženih usluga</t>
  </si>
  <si>
    <t>Prihodi iz nadležnog proračuna za financ. redovne djelatnosti pror.kor.</t>
  </si>
  <si>
    <t>Prihodi iz nadležnog proračuna za fin. rashoda poslovanja</t>
  </si>
  <si>
    <t>Prihodi iz nadležnog proračuna za fin. rashoda za nabavu nefinancijske imovine</t>
  </si>
  <si>
    <t>Ostali prihodi</t>
  </si>
  <si>
    <t>Plaće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</si>
  <si>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</si>
  <si>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</si>
  <si>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</si>
  <si>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</si>
  <si>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</si>
  <si>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Doprinosi za obvezno zdrav.osig.</t>
  </si>
  <si>
    <t>Naknade troškova zaposlenima</t>
  </si>
  <si>
    <t>Službena putovanja</t>
  </si>
  <si>
    <t>Naknada za rad na terenu</t>
  </si>
  <si>
    <t>Stručna usavršavanja zaposlenika</t>
  </si>
  <si>
    <t>Ostale naknade troškova zaposl.</t>
  </si>
  <si>
    <t>Rashodi za materijal i energiju</t>
  </si>
  <si>
    <t>Materijal i sirovine</t>
  </si>
  <si>
    <t>Energija</t>
  </si>
  <si>
    <t>Sitni inaventar i auto gume</t>
  </si>
  <si>
    <t>Službena, radna i zaštitna odjeća i obuća</t>
  </si>
  <si>
    <t>Uredski materijal i ostali mat.rashode</t>
  </si>
  <si>
    <t>Materijal i dijelovi za tek. i inv.održavanje</t>
  </si>
  <si>
    <t>Rashodi za usluge</t>
  </si>
  <si>
    <t>Usluge telefona, pošte i prijevoza</t>
  </si>
  <si>
    <t>Usluge tekućeg i investicijskog održavanja</t>
  </si>
  <si>
    <t>Komunalne usluge</t>
  </si>
  <si>
    <t>Zakupnine i najamnine</t>
  </si>
  <si>
    <t>Zdravstvene i vetreniraske usluge</t>
  </si>
  <si>
    <t>Računalne usluge</t>
  </si>
  <si>
    <t>Ostale usluge</t>
  </si>
  <si>
    <t>Ostali nespomenuti rashodi poslovanja</t>
  </si>
  <si>
    <t>Premije osiguranja</t>
  </si>
  <si>
    <t>Članarine i norme</t>
  </si>
  <si>
    <t>Pristojbe i naknade</t>
  </si>
  <si>
    <t>Troškovi sudskih postupaka</t>
  </si>
  <si>
    <t>Ostali nepsomenuti rashodi poslovanja</t>
  </si>
  <si>
    <t>Kamate za primljene kredite i zajmove</t>
  </si>
  <si>
    <t>Kamate na primljene kredite i zajmove od 
kred. I ostalih fin. institicija izvan javnog sektora</t>
  </si>
  <si>
    <t>Ostali financijski rashodi</t>
  </si>
  <si>
    <t>Zatezne kamate</t>
  </si>
  <si>
    <t>Tekuće donacije</t>
  </si>
  <si>
    <t>Tekuće donacije u naravi</t>
  </si>
  <si>
    <t>Građevinski objekti</t>
  </si>
  <si>
    <t>Poslovni objekti</t>
  </si>
  <si>
    <t>Postrojenja i oprema</t>
  </si>
  <si>
    <t>Uredska oprema i namještaj</t>
  </si>
  <si>
    <t>Oprema za održavanje i zaštitu</t>
  </si>
  <si>
    <t>Uređaji, strojevi i oprema za ost. namjene</t>
  </si>
  <si>
    <t>Knjige, umjetnička djela i ostalo</t>
  </si>
  <si>
    <t>Knjige</t>
  </si>
  <si>
    <t>Otplata glavnica i primljenih kredita i zajmova od kreditnih i ostalih fin. inst. izvan javnog sektora</t>
  </si>
  <si>
    <t>Otplata glavnica primljenih zajmova od ostalih tuzemnih fin.inst izvan javnog sektora</t>
  </si>
  <si>
    <t xml:space="preserve">  </t>
  </si>
  <si>
    <t>Intelektualne i osobne usluge</t>
  </si>
  <si>
    <t>Bankarske i usluhe platnog prometa</t>
  </si>
  <si>
    <t>Reprezentacija</t>
  </si>
  <si>
    <t>Uredski mat. i ostali mat. rashodi</t>
  </si>
  <si>
    <t>Mat. i dijelovi za tekuće i invest. održ</t>
  </si>
  <si>
    <t>Sitni inventar i auto gume</t>
  </si>
  <si>
    <t>Usluge tekućeg i inv. Održavanja</t>
  </si>
  <si>
    <t>Zdravstvene i veterinarske usluge</t>
  </si>
  <si>
    <t>Stručno usavršavanje zaposlenika</t>
  </si>
  <si>
    <t>5.D. POMOĆI-ŽUPANIJSKI PRORAČUN</t>
  </si>
  <si>
    <t>5.D POMOĆI-ŽUPANIJSKI PRORAČUN</t>
  </si>
  <si>
    <t>Ostale naknade troškova zaposlenima</t>
  </si>
  <si>
    <t>Doprinosi za obvezno zdravstveno osiguranje</t>
  </si>
  <si>
    <t>Naknade troškoava zaposlenima</t>
  </si>
  <si>
    <t>Naknade za prijevoz, rad na terenu</t>
  </si>
  <si>
    <t>Intelektualne i osbne usluge</t>
  </si>
  <si>
    <t>Članarine</t>
  </si>
  <si>
    <t>Pristojbe i nakande</t>
  </si>
  <si>
    <t>Uređaji,strojevi i oprema za ostale namjene</t>
  </si>
  <si>
    <t>Bankarske i usluge platnog prometa</t>
  </si>
  <si>
    <t>Plaća za posebne uvjete rada</t>
  </si>
  <si>
    <t>Nakande troškova zaposlenima</t>
  </si>
  <si>
    <t>Naknade za prijevoz, odvojen život i rad na terenu</t>
  </si>
  <si>
    <t>Troškovi szdskih postupaka</t>
  </si>
  <si>
    <t>Uređaji, strojevi i oprema za ostale namjene</t>
  </si>
  <si>
    <t>Otplata glavnice primljenih kredata i zajmova od kreditnih i ostalih financijskih institucija izvan javnog sektora</t>
  </si>
  <si>
    <t>Otplata glavnice primljenih zajmova od ostalih tuzemnih financijskih institucija izvan javnog sektora</t>
  </si>
  <si>
    <t>Kamate za primljene kredite i zajmove od kreditnih i ostalih financijskih instutucija izvan javnog sektora</t>
  </si>
  <si>
    <t>Ostali fnancijski rashodi</t>
  </si>
  <si>
    <t>Materijal i dijelovi za tekuće i invest. održavanje</t>
  </si>
  <si>
    <t>Ostali nepomenuti rashodi poslovanja</t>
  </si>
  <si>
    <t xml:space="preserve">    </t>
  </si>
  <si>
    <t xml:space="preserve"> POLUGODIŠNJI IZVJEŠTAJ O IZVRŠENJU PRORAČUNA OSNOVNE ŠKOLE KRUNOSLAVA KUTENA 
ZA 2025. GODINU</t>
  </si>
  <si>
    <t>za razdoblje 1.1.2025. do 30.06.2025.</t>
  </si>
  <si>
    <t>Plan 2025.</t>
  </si>
  <si>
    <t>Izvršenje 2025.</t>
  </si>
  <si>
    <t>Prihodi od prodaje nefinancijske imovine</t>
  </si>
  <si>
    <t>Prihodi od prodaje proizvedene nefinancijske imovine</t>
  </si>
  <si>
    <t>Rashodi za ulaganja</t>
  </si>
  <si>
    <t>A100002 Osiguranje asistenata u nastavi - KORAK UZ KORAK</t>
  </si>
  <si>
    <t>Naknade osobama izvan radnog odnosa</t>
  </si>
  <si>
    <t>Naknade troš. osobama izvan radnog od</t>
  </si>
  <si>
    <t>Rashodi za nabavu neproizvedene dug. imovine</t>
  </si>
  <si>
    <t>Nematerijalni imovina</t>
  </si>
  <si>
    <t>Licence</t>
  </si>
  <si>
    <t>Oprema</t>
  </si>
  <si>
    <t>Služebna, radan i zaštitna odjeća i obuća</t>
  </si>
  <si>
    <t>Naknade osoba izvan rad.odnosa</t>
  </si>
  <si>
    <t>Naknada troškova službenog puta</t>
  </si>
  <si>
    <t>Ostali fin.rashodi</t>
  </si>
  <si>
    <t>Kamate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</si>
</sst>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_-* #,##0.00\ _k_n_-;\-* #,##0.00\ _k_n_-;_-* &quot;-&quot;??\ _k_n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20" fillId="2" borderId="3" xfId="0" quotePrefix="1" applyFont="1" applyFill="1" applyBorder="1" applyAlignment="1">
      <alignment horizontal="left" vertical="center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6" fillId="3" borderId="3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left" vertical="center"/>
    </xf>
    <xf numFmtId="164" fontId="18" fillId="0" borderId="0" xfId="0" quotePrefix="1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/>
    <xf numFmtId="164" fontId="0" fillId="0" borderId="0" xfId="0" applyNumberFormat="1"/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Border="1"/>
    <xf numFmtId="4" fontId="21" fillId="0" borderId="0" xfId="0" applyNumberFormat="1" applyFont="1" applyBorder="1"/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/>
    <xf numFmtId="0" fontId="0" fillId="2" borderId="0" xfId="0" applyFill="1"/>
    <xf numFmtId="164" fontId="3" fillId="0" borderId="3" xfId="0" applyNumberFormat="1" applyFont="1" applyFill="1" applyBorder="1" applyAlignment="1" applyProtection="1">
      <alignment horizontal="left" vertical="top"/>
    </xf>
    <xf numFmtId="164" fontId="12" fillId="0" borderId="3" xfId="0" applyNumberFormat="1" applyFont="1" applyBorder="1" applyAlignment="1">
      <alignment horizontal="left" vertical="top" wrapText="1"/>
    </xf>
    <xf numFmtId="164" fontId="12" fillId="0" borderId="3" xfId="0" applyNumberFormat="1" applyFont="1" applyBorder="1" applyAlignment="1">
      <alignment vertical="top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164" fontId="6" fillId="0" borderId="3" xfId="0" applyNumberFormat="1" applyFont="1" applyFill="1" applyBorder="1" applyAlignment="1" applyProtection="1">
      <alignment horizontal="center" vertical="center"/>
    </xf>
    <xf numFmtId="164" fontId="23" fillId="0" borderId="3" xfId="0" applyNumberFormat="1" applyFont="1" applyBorder="1" applyAlignment="1">
      <alignment horizontal="center" vertical="center" wrapText="1"/>
    </xf>
    <xf numFmtId="0" fontId="24" fillId="0" borderId="0" xfId="0" applyFont="1" applyBorder="1"/>
    <xf numFmtId="0" fontId="24" fillId="0" borderId="0" xfId="0" applyFont="1"/>
    <xf numFmtId="4" fontId="24" fillId="0" borderId="0" xfId="0" applyNumberFormat="1" applyFont="1" applyBorder="1"/>
    <xf numFmtId="164" fontId="7" fillId="3" borderId="2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6" fillId="5" borderId="3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0" fillId="5" borderId="0" xfId="0" applyFill="1"/>
    <xf numFmtId="0" fontId="1" fillId="5" borderId="0" xfId="0" applyFont="1" applyFill="1"/>
    <xf numFmtId="0" fontId="6" fillId="0" borderId="3" xfId="0" quotePrefix="1" applyNumberFormat="1" applyFont="1" applyFill="1" applyBorder="1" applyAlignment="1" applyProtection="1">
      <alignment horizontal="center" vertical="center"/>
    </xf>
    <xf numFmtId="0" fontId="6" fillId="0" borderId="4" xfId="0" quotePrefix="1" applyNumberFormat="1" applyFont="1" applyFill="1" applyBorder="1" applyAlignment="1" applyProtection="1">
      <alignment horizontal="left"/>
    </xf>
    <xf numFmtId="164" fontId="7" fillId="3" borderId="4" xfId="0" applyNumberFormat="1" applyFont="1" applyFill="1" applyBorder="1" applyAlignment="1" applyProtection="1">
      <alignment vertical="center"/>
    </xf>
    <xf numFmtId="164" fontId="8" fillId="2" borderId="3" xfId="0" quotePrefix="1" applyNumberFormat="1" applyFont="1" applyFill="1" applyBorder="1" applyAlignment="1">
      <alignment horizontal="right"/>
    </xf>
    <xf numFmtId="164" fontId="7" fillId="2" borderId="3" xfId="0" quotePrefix="1" applyNumberFormat="1" applyFont="1" applyFill="1" applyBorder="1" applyAlignment="1">
      <alignment horizontal="right"/>
    </xf>
    <xf numFmtId="164" fontId="8" fillId="2" borderId="3" xfId="0" quotePrefix="1" applyNumberFormat="1" applyFont="1" applyFill="1" applyBorder="1" applyAlignment="1"/>
    <xf numFmtId="164" fontId="3" fillId="2" borderId="3" xfId="0" applyNumberFormat="1" applyFont="1" applyFill="1" applyBorder="1" applyAlignment="1"/>
    <xf numFmtId="164" fontId="6" fillId="2" borderId="3" xfId="0" applyNumberFormat="1" applyFont="1" applyFill="1" applyBorder="1" applyAlignment="1"/>
    <xf numFmtId="164" fontId="7" fillId="2" borderId="3" xfId="0" quotePrefix="1" applyNumberFormat="1" applyFont="1" applyFill="1" applyBorder="1" applyAlignment="1"/>
    <xf numFmtId="164" fontId="7" fillId="2" borderId="3" xfId="0" applyNumberFormat="1" applyFont="1" applyFill="1" applyBorder="1" applyAlignment="1" applyProtection="1">
      <alignment horizontal="righ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" fillId="0" borderId="3" xfId="0" applyFont="1" applyBorder="1"/>
    <xf numFmtId="0" fontId="0" fillId="0" borderId="3" xfId="0" applyBorder="1"/>
    <xf numFmtId="165" fontId="1" fillId="0" borderId="3" xfId="0" applyNumberFormat="1" applyFont="1" applyBorder="1"/>
    <xf numFmtId="165" fontId="0" fillId="0" borderId="3" xfId="0" applyNumberFormat="1" applyBorder="1"/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64" fontId="1" fillId="0" borderId="3" xfId="0" applyNumberFormat="1" applyFont="1" applyBorder="1"/>
    <xf numFmtId="164" fontId="0" fillId="0" borderId="3" xfId="0" applyNumberFormat="1" applyBorder="1"/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25" fillId="0" borderId="0" xfId="0" applyFont="1" applyBorder="1"/>
    <xf numFmtId="4" fontId="25" fillId="0" borderId="0" xfId="0" applyNumberFormat="1" applyFont="1" applyBorder="1"/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22" fillId="0" borderId="0" xfId="0" applyFont="1" applyBorder="1"/>
    <xf numFmtId="4" fontId="22" fillId="0" borderId="0" xfId="0" applyNumberFormat="1" applyFont="1" applyBorder="1"/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1" fillId="4" borderId="0" xfId="0" applyFont="1" applyFill="1"/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64" fontId="7" fillId="3" borderId="3" xfId="0" applyNumberFormat="1" applyFont="1" applyFill="1" applyBorder="1" applyAlignment="1" applyProtection="1">
      <alignment horizontal="right" vertical="center"/>
    </xf>
    <xf numFmtId="164" fontId="6" fillId="0" borderId="3" xfId="0" applyNumberFormat="1" applyFont="1" applyFill="1" applyBorder="1" applyAlignment="1" applyProtection="1">
      <alignment horizontal="right"/>
    </xf>
    <xf numFmtId="164" fontId="16" fillId="2" borderId="4" xfId="0" applyNumberFormat="1" applyFont="1" applyFill="1" applyBorder="1" applyAlignment="1" applyProtection="1">
      <alignment horizontal="right"/>
    </xf>
    <xf numFmtId="164" fontId="6" fillId="0" borderId="3" xfId="0" applyNumberFormat="1" applyFont="1" applyFill="1" applyBorder="1" applyAlignment="1" applyProtection="1"/>
    <xf numFmtId="164" fontId="3" fillId="2" borderId="4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5" borderId="3" xfId="0" quotePrefix="1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1" fillId="0" borderId="3" xfId="0" applyFont="1" applyFill="1" applyBorder="1"/>
    <xf numFmtId="164" fontId="6" fillId="2" borderId="3" xfId="0" applyNumberFormat="1" applyFont="1" applyFill="1" applyBorder="1" applyAlignment="1" applyProtection="1">
      <alignment horizontal="center" vertical="center"/>
    </xf>
    <xf numFmtId="164" fontId="23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 applyProtection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right" vertical="center"/>
    </xf>
    <xf numFmtId="0" fontId="7" fillId="2" borderId="3" xfId="0" applyNumberFormat="1" applyFont="1" applyFill="1" applyBorder="1" applyAlignment="1" applyProtection="1">
      <alignment horizontal="right" vertical="center"/>
    </xf>
    <xf numFmtId="0" fontId="6" fillId="2" borderId="1" xfId="0" applyNumberFormat="1" applyFont="1" applyFill="1" applyBorder="1" applyAlignment="1" applyProtection="1">
      <alignment horizontal="right" vertical="center" wrapText="1"/>
    </xf>
    <xf numFmtId="164" fontId="6" fillId="2" borderId="3" xfId="0" applyNumberFormat="1" applyFont="1" applyFill="1" applyBorder="1" applyAlignment="1" applyProtection="1"/>
    <xf numFmtId="164" fontId="6" fillId="2" borderId="3" xfId="0" quotePrefix="1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wrapText="1"/>
    </xf>
    <xf numFmtId="164" fontId="14" fillId="0" borderId="0" xfId="0" applyNumberFormat="1" applyFont="1" applyFill="1" applyBorder="1" applyAlignment="1" applyProtection="1">
      <alignment wrapText="1"/>
    </xf>
    <xf numFmtId="164" fontId="9" fillId="3" borderId="1" xfId="0" quotePrefix="1" applyNumberFormat="1" applyFont="1" applyFill="1" applyBorder="1" applyAlignment="1" applyProtection="1">
      <alignment horizontal="left" vertical="center" wrapText="1"/>
    </xf>
    <xf numFmtId="164" fontId="7" fillId="3" borderId="2" xfId="0" applyNumberFormat="1" applyFont="1" applyFill="1" applyBorder="1" applyAlignment="1" applyProtection="1">
      <alignment vertical="center" wrapText="1"/>
    </xf>
    <xf numFmtId="164" fontId="7" fillId="3" borderId="4" xfId="0" applyNumberFormat="1" applyFont="1" applyFill="1" applyBorder="1" applyAlignment="1" applyProtection="1">
      <alignment vertical="center" wrapText="1"/>
    </xf>
    <xf numFmtId="164" fontId="17" fillId="0" borderId="0" xfId="0" applyNumberFormat="1" applyFont="1" applyFill="1" applyBorder="1" applyAlignment="1" applyProtection="1">
      <alignment horizontal="center" vertical="center" wrapText="1"/>
    </xf>
    <xf numFmtId="164" fontId="6" fillId="0" borderId="3" xfId="0" quotePrefix="1" applyNumberFormat="1" applyFont="1" applyFill="1" applyBorder="1" applyAlignment="1" applyProtection="1">
      <alignment horizontal="left" vertical="top" wrapText="1"/>
    </xf>
    <xf numFmtId="164" fontId="6" fillId="0" borderId="3" xfId="0" applyNumberFormat="1" applyFont="1" applyFill="1" applyBorder="1" applyAlignment="1" applyProtection="1">
      <alignment horizontal="left" vertical="top" wrapText="1"/>
    </xf>
    <xf numFmtId="164" fontId="6" fillId="0" borderId="1" xfId="0" applyNumberFormat="1" applyFont="1" applyFill="1" applyBorder="1" applyAlignment="1" applyProtection="1">
      <alignment horizontal="left" vertical="top" wrapText="1"/>
    </xf>
    <xf numFmtId="164" fontId="6" fillId="0" borderId="2" xfId="0" applyNumberFormat="1" applyFont="1" applyFill="1" applyBorder="1" applyAlignment="1" applyProtection="1">
      <alignment horizontal="left" vertical="top" wrapText="1"/>
    </xf>
    <xf numFmtId="164" fontId="6" fillId="0" borderId="4" xfId="0" applyNumberFormat="1" applyFont="1" applyFill="1" applyBorder="1" applyAlignment="1" applyProtection="1">
      <alignment horizontal="left" vertical="top" wrapText="1"/>
    </xf>
    <xf numFmtId="164" fontId="9" fillId="2" borderId="1" xfId="0" quotePrefix="1" applyNumberFormat="1" applyFont="1" applyFill="1" applyBorder="1" applyAlignment="1">
      <alignment horizontal="left" vertical="center"/>
    </xf>
    <xf numFmtId="164" fontId="7" fillId="2" borderId="2" xfId="0" applyNumberFormat="1" applyFont="1" applyFill="1" applyBorder="1" applyAlignment="1" applyProtection="1">
      <alignment vertical="center"/>
    </xf>
    <xf numFmtId="164" fontId="7" fillId="2" borderId="4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164" fontId="9" fillId="3" borderId="1" xfId="0" applyNumberFormat="1" applyFont="1" applyFill="1" applyBorder="1" applyAlignment="1" applyProtection="1">
      <alignment horizontal="left" vertical="center" wrapText="1"/>
    </xf>
    <xf numFmtId="164" fontId="7" fillId="3" borderId="4" xfId="0" applyNumberFormat="1" applyFont="1" applyFill="1" applyBorder="1" applyAlignment="1" applyProtection="1">
      <alignment vertical="center"/>
    </xf>
    <xf numFmtId="164" fontId="9" fillId="2" borderId="1" xfId="0" applyNumberFormat="1" applyFont="1" applyFill="1" applyBorder="1" applyAlignment="1" applyProtection="1">
      <alignment horizontal="left" vertical="center" wrapText="1"/>
    </xf>
    <xf numFmtId="164" fontId="7" fillId="2" borderId="2" xfId="0" applyNumberFormat="1" applyFont="1" applyFill="1" applyBorder="1" applyAlignment="1" applyProtection="1">
      <alignment vertical="center" wrapText="1"/>
    </xf>
    <xf numFmtId="164" fontId="9" fillId="2" borderId="1" xfId="0" quotePrefix="1" applyNumberFormat="1" applyFont="1" applyFill="1" applyBorder="1" applyAlignment="1" applyProtection="1">
      <alignment horizontal="left" vertical="center" wrapText="1"/>
    </xf>
    <xf numFmtId="164" fontId="7" fillId="2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top" wrapText="1"/>
    </xf>
    <xf numFmtId="0" fontId="6" fillId="2" borderId="2" xfId="0" applyNumberFormat="1" applyFont="1" applyFill="1" applyBorder="1" applyAlignment="1" applyProtection="1">
      <alignment horizontal="left" vertical="top" wrapText="1"/>
    </xf>
    <xf numFmtId="0" fontId="6" fillId="2" borderId="4" xfId="0" applyNumberFormat="1" applyFont="1" applyFill="1" applyBorder="1" applyAlignment="1" applyProtection="1">
      <alignment horizontal="left" vertical="top" wrapText="1"/>
    </xf>
    <xf numFmtId="0" fontId="3" fillId="2" borderId="1" xfId="0" applyNumberFormat="1" applyFont="1" applyFill="1" applyBorder="1" applyAlignment="1" applyProtection="1">
      <alignment horizontal="left" vertical="top" wrapText="1"/>
    </xf>
    <xf numFmtId="0" fontId="3" fillId="2" borderId="2" xfId="0" applyNumberFormat="1" applyFont="1" applyFill="1" applyBorder="1" applyAlignment="1" applyProtection="1">
      <alignment horizontal="left" vertical="top" wrapText="1"/>
    </xf>
    <xf numFmtId="0" fontId="3" fillId="2" borderId="4" xfId="0" applyNumberFormat="1" applyFont="1" applyFill="1" applyBorder="1" applyAlignment="1" applyProtection="1">
      <alignment horizontal="left" vertical="top" wrapText="1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workbookViewId="0">
      <selection activeCell="F19" sqref="F19:F20"/>
    </sheetView>
  </sheetViews>
  <sheetFormatPr defaultRowHeight="15" x14ac:dyDescent="0.25"/>
  <cols>
    <col min="5" max="5" width="43.85546875" customWidth="1"/>
    <col min="6" max="6" width="32.5703125" customWidth="1"/>
    <col min="7" max="10" width="25.28515625" customWidth="1"/>
    <col min="12" max="12" width="15.5703125" bestFit="1" customWidth="1"/>
  </cols>
  <sheetData>
    <row r="1" spans="1:10" ht="42" customHeight="1" x14ac:dyDescent="0.25">
      <c r="A1" s="178" t="s">
        <v>190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ht="18" customHeight="1" x14ac:dyDescent="0.25">
      <c r="A2" s="187" t="s">
        <v>191</v>
      </c>
      <c r="B2" s="187"/>
      <c r="C2" s="187"/>
      <c r="D2" s="187"/>
      <c r="E2" s="187"/>
      <c r="F2" s="187"/>
      <c r="G2" s="187"/>
      <c r="H2" s="187"/>
      <c r="I2" s="187"/>
      <c r="J2" s="187"/>
    </row>
    <row r="3" spans="1:10" ht="15.75" x14ac:dyDescent="0.25">
      <c r="A3" s="178"/>
      <c r="B3" s="178"/>
      <c r="C3" s="178"/>
      <c r="D3" s="178"/>
      <c r="E3" s="178"/>
      <c r="F3" s="178"/>
      <c r="G3" s="178"/>
      <c r="H3" s="178"/>
      <c r="I3" s="178"/>
      <c r="J3" s="179"/>
    </row>
    <row r="4" spans="1:10" ht="18" x14ac:dyDescent="0.25">
      <c r="A4" s="16"/>
      <c r="B4" s="16"/>
      <c r="C4" s="16"/>
      <c r="D4" s="16"/>
      <c r="E4" s="16"/>
      <c r="F4" s="66"/>
      <c r="G4" s="16"/>
      <c r="H4" s="16"/>
      <c r="I4" s="66"/>
      <c r="J4" s="5"/>
    </row>
    <row r="5" spans="1:10" ht="15.75" x14ac:dyDescent="0.25">
      <c r="A5" s="178"/>
      <c r="B5" s="180"/>
      <c r="C5" s="180"/>
      <c r="D5" s="180"/>
      <c r="E5" s="180"/>
      <c r="F5" s="180"/>
      <c r="G5" s="180"/>
      <c r="H5" s="180"/>
      <c r="I5" s="180"/>
      <c r="J5" s="180"/>
    </row>
    <row r="6" spans="1:10" ht="18" x14ac:dyDescent="0.25">
      <c r="A6" s="1"/>
      <c r="B6" s="2"/>
      <c r="C6" s="2"/>
      <c r="D6" s="2"/>
      <c r="E6" s="6"/>
      <c r="F6" s="6"/>
      <c r="G6" s="7"/>
      <c r="H6" s="7"/>
      <c r="I6" s="7"/>
      <c r="J6" s="7"/>
    </row>
    <row r="7" spans="1:10" x14ac:dyDescent="0.25">
      <c r="A7" s="20"/>
      <c r="B7" s="21"/>
      <c r="C7" s="21"/>
      <c r="D7" s="22"/>
      <c r="E7" s="73"/>
      <c r="F7" s="72" t="s">
        <v>96</v>
      </c>
      <c r="G7" s="3" t="s">
        <v>192</v>
      </c>
      <c r="H7" s="3" t="s">
        <v>193</v>
      </c>
      <c r="I7" s="3" t="s">
        <v>93</v>
      </c>
      <c r="J7" s="3" t="s">
        <v>93</v>
      </c>
    </row>
    <row r="8" spans="1:10" x14ac:dyDescent="0.25">
      <c r="A8" s="181" t="s">
        <v>0</v>
      </c>
      <c r="B8" s="167"/>
      <c r="C8" s="167"/>
      <c r="D8" s="167"/>
      <c r="E8" s="182"/>
      <c r="F8" s="41">
        <f>F9+F10</f>
        <v>1644438.81</v>
      </c>
      <c r="G8" s="41">
        <f>G9+G10</f>
        <v>2950603</v>
      </c>
      <c r="H8" s="41">
        <f>H9+H10</f>
        <v>1798803.52</v>
      </c>
      <c r="I8" s="41">
        <f>H8/F8*100</f>
        <v>109.38707533909395</v>
      </c>
      <c r="J8" s="41">
        <f>H8/G8*100</f>
        <v>60.963929068058299</v>
      </c>
    </row>
    <row r="9" spans="1:10" s="54" customFormat="1" x14ac:dyDescent="0.25">
      <c r="A9" s="183" t="s">
        <v>25</v>
      </c>
      <c r="B9" s="184"/>
      <c r="C9" s="184"/>
      <c r="D9" s="184"/>
      <c r="E9" s="177"/>
      <c r="F9" s="81">
        <v>1644438.81</v>
      </c>
      <c r="G9" s="39">
        <v>2950503</v>
      </c>
      <c r="H9" s="39">
        <v>1798803.52</v>
      </c>
      <c r="I9" s="39">
        <f t="shared" ref="I9:I17" si="0">H9/F9*100</f>
        <v>109.38707533909395</v>
      </c>
      <c r="J9" s="39">
        <f t="shared" ref="J9:J17" si="1">H9/G9*100</f>
        <v>60.965995289616728</v>
      </c>
    </row>
    <row r="10" spans="1:10" s="54" customFormat="1" x14ac:dyDescent="0.25">
      <c r="A10" s="175" t="s">
        <v>26</v>
      </c>
      <c r="B10" s="176"/>
      <c r="C10" s="176"/>
      <c r="D10" s="176"/>
      <c r="E10" s="177"/>
      <c r="F10" s="81">
        <v>0</v>
      </c>
      <c r="G10" s="39">
        <v>100</v>
      </c>
      <c r="H10" s="39">
        <v>0</v>
      </c>
      <c r="I10" s="39"/>
      <c r="J10" s="39"/>
    </row>
    <row r="11" spans="1:10" x14ac:dyDescent="0.25">
      <c r="A11" s="42" t="s">
        <v>1</v>
      </c>
      <c r="B11" s="65"/>
      <c r="C11" s="65"/>
      <c r="D11" s="65"/>
      <c r="E11" s="74"/>
      <c r="F11" s="41">
        <f>F12+F13</f>
        <v>1647573.5399999998</v>
      </c>
      <c r="G11" s="41">
        <f>G12+G13</f>
        <v>2946147</v>
      </c>
      <c r="H11" s="41">
        <f>H12+H13</f>
        <v>2112533.46</v>
      </c>
      <c r="I11" s="41">
        <f t="shared" si="0"/>
        <v>128.220890218958</v>
      </c>
      <c r="J11" s="41">
        <f t="shared" si="1"/>
        <v>71.704957695593592</v>
      </c>
    </row>
    <row r="12" spans="1:10" s="54" customFormat="1" x14ac:dyDescent="0.25">
      <c r="A12" s="185" t="s">
        <v>27</v>
      </c>
      <c r="B12" s="184"/>
      <c r="C12" s="184"/>
      <c r="D12" s="184"/>
      <c r="E12" s="186"/>
      <c r="F12" s="81">
        <v>1631451.4</v>
      </c>
      <c r="G12" s="39">
        <v>2869908</v>
      </c>
      <c r="H12" s="39">
        <v>2104954.02</v>
      </c>
      <c r="I12" s="39">
        <f t="shared" si="0"/>
        <v>129.02339720325105</v>
      </c>
      <c r="J12" s="39">
        <f t="shared" si="1"/>
        <v>73.345696795855474</v>
      </c>
    </row>
    <row r="13" spans="1:10" s="54" customFormat="1" x14ac:dyDescent="0.25">
      <c r="A13" s="175" t="s">
        <v>28</v>
      </c>
      <c r="B13" s="176"/>
      <c r="C13" s="176"/>
      <c r="D13" s="176"/>
      <c r="E13" s="177"/>
      <c r="F13" s="81">
        <v>16122.14</v>
      </c>
      <c r="G13" s="39">
        <v>76239</v>
      </c>
      <c r="H13" s="39">
        <v>7579.44</v>
      </c>
      <c r="I13" s="39">
        <f t="shared" si="0"/>
        <v>47.012617431680901</v>
      </c>
      <c r="J13" s="39">
        <f t="shared" si="1"/>
        <v>9.9416833903907449</v>
      </c>
    </row>
    <row r="14" spans="1:10" x14ac:dyDescent="0.25">
      <c r="A14" s="166" t="s">
        <v>45</v>
      </c>
      <c r="B14" s="167"/>
      <c r="C14" s="167"/>
      <c r="D14" s="167"/>
      <c r="E14" s="168"/>
      <c r="F14" s="41">
        <f>F8-F11</f>
        <v>-3134.7299999997485</v>
      </c>
      <c r="G14" s="41">
        <f>G8-G11</f>
        <v>4456</v>
      </c>
      <c r="H14" s="41">
        <f>H8-H11</f>
        <v>-313729.93999999994</v>
      </c>
      <c r="I14" s="41">
        <f t="shared" si="0"/>
        <v>10008.196559194097</v>
      </c>
      <c r="J14" s="41">
        <f t="shared" si="1"/>
        <v>-7040.6180430879704</v>
      </c>
    </row>
    <row r="15" spans="1:10" s="54" customFormat="1" x14ac:dyDescent="0.25">
      <c r="A15" s="175" t="s">
        <v>29</v>
      </c>
      <c r="B15" s="176"/>
      <c r="C15" s="176"/>
      <c r="D15" s="176"/>
      <c r="E15" s="177"/>
      <c r="F15" s="81">
        <v>0</v>
      </c>
      <c r="G15" s="39">
        <v>0</v>
      </c>
      <c r="H15" s="39">
        <v>0</v>
      </c>
      <c r="I15" s="39"/>
      <c r="J15" s="39"/>
    </row>
    <row r="16" spans="1:10" s="54" customFormat="1" x14ac:dyDescent="0.25">
      <c r="A16" s="175" t="s">
        <v>30</v>
      </c>
      <c r="B16" s="176"/>
      <c r="C16" s="176"/>
      <c r="D16" s="176"/>
      <c r="E16" s="177"/>
      <c r="F16" s="81">
        <v>2079.7800000000002</v>
      </c>
      <c r="G16" s="39">
        <v>4456</v>
      </c>
      <c r="H16" s="39">
        <v>2197.1</v>
      </c>
      <c r="I16" s="39">
        <f t="shared" si="0"/>
        <v>105.64098125763302</v>
      </c>
      <c r="J16" s="39">
        <f t="shared" si="1"/>
        <v>49.306552962298021</v>
      </c>
    </row>
    <row r="17" spans="1:10" x14ac:dyDescent="0.25">
      <c r="A17" s="166" t="s">
        <v>2</v>
      </c>
      <c r="B17" s="167"/>
      <c r="C17" s="167"/>
      <c r="D17" s="167"/>
      <c r="E17" s="168"/>
      <c r="F17" s="129">
        <f>F15-F16</f>
        <v>-2079.7800000000002</v>
      </c>
      <c r="G17" s="41">
        <f>G15-G16</f>
        <v>-4456</v>
      </c>
      <c r="H17" s="41">
        <f>H15-H16</f>
        <v>-2197.1</v>
      </c>
      <c r="I17" s="41">
        <f t="shared" si="0"/>
        <v>105.64098125763302</v>
      </c>
      <c r="J17" s="41">
        <f t="shared" si="1"/>
        <v>49.306552962298021</v>
      </c>
    </row>
    <row r="18" spans="1:10" x14ac:dyDescent="0.25">
      <c r="A18" s="166" t="s">
        <v>89</v>
      </c>
      <c r="B18" s="167"/>
      <c r="C18" s="167"/>
      <c r="D18" s="167"/>
      <c r="E18" s="168"/>
      <c r="F18" s="41">
        <f t="shared" ref="F18:G18" si="2">F14+F17</f>
        <v>-5214.5099999997492</v>
      </c>
      <c r="G18" s="41">
        <f t="shared" si="2"/>
        <v>0</v>
      </c>
      <c r="H18" s="41">
        <f>H14+H17</f>
        <v>-315927.03999999992</v>
      </c>
      <c r="I18" s="41"/>
      <c r="J18" s="41"/>
    </row>
    <row r="19" spans="1:10" ht="14.25" customHeight="1" x14ac:dyDescent="0.25">
      <c r="A19" s="170" t="s">
        <v>94</v>
      </c>
      <c r="B19" s="170"/>
      <c r="C19" s="170"/>
      <c r="D19" s="170"/>
      <c r="E19" s="170"/>
      <c r="F19" s="163">
        <v>1846.21</v>
      </c>
      <c r="G19" s="156">
        <v>62700</v>
      </c>
      <c r="H19" s="154"/>
      <c r="I19" s="60"/>
      <c r="J19" s="55"/>
    </row>
    <row r="20" spans="1:10" ht="15" customHeight="1" x14ac:dyDescent="0.25">
      <c r="A20" s="172" t="s">
        <v>91</v>
      </c>
      <c r="B20" s="173"/>
      <c r="C20" s="173"/>
      <c r="D20" s="173"/>
      <c r="E20" s="174"/>
      <c r="F20" s="156">
        <v>0</v>
      </c>
      <c r="G20" s="157"/>
      <c r="H20" s="155">
        <v>62700.59</v>
      </c>
      <c r="I20" s="61"/>
      <c r="J20" s="57"/>
    </row>
    <row r="21" spans="1:10" ht="13.5" customHeight="1" x14ac:dyDescent="0.25">
      <c r="A21" s="171" t="s">
        <v>90</v>
      </c>
      <c r="B21" s="171"/>
      <c r="C21" s="171"/>
      <c r="D21" s="171"/>
      <c r="E21" s="171"/>
      <c r="F21" s="156">
        <v>62700.59</v>
      </c>
      <c r="G21" s="157"/>
      <c r="H21" s="155">
        <f>H18+H20</f>
        <v>-253226.44999999992</v>
      </c>
      <c r="I21" s="61"/>
      <c r="J21" s="56"/>
    </row>
    <row r="22" spans="1:10" ht="15.75" x14ac:dyDescent="0.25">
      <c r="A22" s="169" t="s">
        <v>97</v>
      </c>
      <c r="B22" s="169"/>
      <c r="C22" s="169"/>
      <c r="D22" s="169"/>
      <c r="E22" s="169"/>
      <c r="F22" s="169"/>
      <c r="G22" s="169"/>
      <c r="H22" s="169"/>
      <c r="I22" s="169"/>
      <c r="J22" s="169"/>
    </row>
    <row r="23" spans="1:10" ht="18" x14ac:dyDescent="0.25">
      <c r="A23" s="43"/>
      <c r="B23" s="44"/>
      <c r="C23" s="44"/>
      <c r="D23" s="44"/>
      <c r="E23" s="44"/>
      <c r="F23" s="44"/>
      <c r="G23" s="44"/>
      <c r="H23" s="45"/>
      <c r="I23" s="45"/>
      <c r="J23" s="45"/>
    </row>
    <row r="24" spans="1:10" ht="17.25" customHeight="1" x14ac:dyDescent="0.25">
      <c r="A24" s="46"/>
      <c r="B24" s="46"/>
      <c r="C24" s="46"/>
      <c r="D24" s="46"/>
      <c r="E24" s="46"/>
      <c r="F24" s="46"/>
      <c r="G24" s="46"/>
      <c r="H24" s="46"/>
      <c r="I24" s="46"/>
      <c r="J24" s="46"/>
    </row>
    <row r="25" spans="1:10" x14ac:dyDescent="0.25">
      <c r="A25" s="164" t="s">
        <v>97</v>
      </c>
      <c r="B25" s="165"/>
      <c r="C25" s="165"/>
      <c r="D25" s="165"/>
      <c r="E25" s="165"/>
      <c r="F25" s="165"/>
      <c r="G25" s="165"/>
      <c r="H25" s="165"/>
      <c r="I25" s="165"/>
      <c r="J25" s="165"/>
    </row>
    <row r="26" spans="1:10" ht="9" customHeight="1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</row>
    <row r="30" spans="1:10" x14ac:dyDescent="0.25">
      <c r="F30" t="s">
        <v>189</v>
      </c>
    </row>
  </sheetData>
  <mergeCells count="19">
    <mergeCell ref="A16:E16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5:E15"/>
    <mergeCell ref="A2:J2"/>
    <mergeCell ref="A25:J25"/>
    <mergeCell ref="A17:E17"/>
    <mergeCell ref="A18:E18"/>
    <mergeCell ref="A22:J22"/>
    <mergeCell ref="A19:E19"/>
    <mergeCell ref="A21:E21"/>
    <mergeCell ref="A20:E20"/>
  </mergeCells>
  <pageMargins left="0.7" right="0.7" top="0.75" bottom="0.75" header="0.3" footer="0.3"/>
  <pageSetup paperSize="9" scale="61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8"/>
  <sheetViews>
    <sheetView topLeftCell="A18" workbookViewId="0">
      <selection activeCell="F92" sqref="F9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8.7109375" customWidth="1"/>
    <col min="4" max="8" width="25.28515625" customWidth="1"/>
    <col min="10" max="10" width="15.42578125" bestFit="1" customWidth="1"/>
  </cols>
  <sheetData>
    <row r="1" spans="1:8" ht="18" customHeight="1" x14ac:dyDescent="0.25">
      <c r="A1" s="4"/>
      <c r="B1" s="4"/>
      <c r="C1" s="4"/>
      <c r="D1" s="66"/>
      <c r="E1" s="4"/>
      <c r="F1" s="4"/>
      <c r="G1" s="66"/>
      <c r="H1" s="4"/>
    </row>
    <row r="2" spans="1:8" ht="18" x14ac:dyDescent="0.25">
      <c r="A2" s="4"/>
      <c r="B2" s="4"/>
      <c r="C2" s="4"/>
      <c r="D2" s="66"/>
      <c r="E2" s="4"/>
      <c r="F2" s="4"/>
      <c r="G2" s="66"/>
      <c r="H2" s="5"/>
    </row>
    <row r="3" spans="1:8" ht="18" customHeight="1" x14ac:dyDescent="0.25">
      <c r="A3" s="178" t="s">
        <v>4</v>
      </c>
      <c r="B3" s="178"/>
      <c r="C3" s="178"/>
      <c r="D3" s="178"/>
      <c r="E3" s="178"/>
      <c r="F3" s="178"/>
      <c r="G3" s="178"/>
      <c r="H3" s="178"/>
    </row>
    <row r="4" spans="1:8" ht="18" x14ac:dyDescent="0.25">
      <c r="A4" s="4"/>
      <c r="B4" s="4"/>
      <c r="C4" s="4"/>
      <c r="D4" s="66"/>
      <c r="E4" s="4"/>
      <c r="F4" s="4"/>
      <c r="G4" s="66"/>
      <c r="H4" s="5"/>
    </row>
    <row r="5" spans="1:8" ht="15.75" customHeight="1" x14ac:dyDescent="0.25">
      <c r="A5" s="178" t="s">
        <v>31</v>
      </c>
      <c r="B5" s="178"/>
      <c r="C5" s="178"/>
      <c r="D5" s="178"/>
      <c r="E5" s="178"/>
      <c r="F5" s="178"/>
      <c r="G5" s="178"/>
      <c r="H5" s="178"/>
    </row>
    <row r="6" spans="1:8" ht="18" x14ac:dyDescent="0.25">
      <c r="A6" s="4"/>
      <c r="B6" s="4"/>
      <c r="C6" s="4"/>
      <c r="D6" s="66"/>
      <c r="E6" s="4"/>
      <c r="F6" s="4"/>
      <c r="G6" s="66"/>
      <c r="H6" s="5"/>
    </row>
    <row r="7" spans="1:8" s="70" customFormat="1" x14ac:dyDescent="0.25">
      <c r="A7" s="68" t="s">
        <v>5</v>
      </c>
      <c r="B7" s="69" t="s">
        <v>6</v>
      </c>
      <c r="C7" s="69" t="s">
        <v>3</v>
      </c>
      <c r="D7" s="140" t="s">
        <v>96</v>
      </c>
      <c r="E7" s="68" t="s">
        <v>192</v>
      </c>
      <c r="F7" s="68" t="s">
        <v>193</v>
      </c>
      <c r="G7" s="68" t="s">
        <v>93</v>
      </c>
      <c r="H7" s="68" t="s">
        <v>93</v>
      </c>
    </row>
    <row r="8" spans="1:8" x14ac:dyDescent="0.25">
      <c r="A8" s="25"/>
      <c r="B8" s="26"/>
      <c r="C8" s="24" t="s">
        <v>0</v>
      </c>
      <c r="D8" s="38">
        <f>D9</f>
        <v>1644438.81</v>
      </c>
      <c r="E8" s="38">
        <f>E9+E27</f>
        <v>2930603</v>
      </c>
      <c r="F8" s="38">
        <f t="shared" ref="F8" si="0">F9</f>
        <v>1798803.52</v>
      </c>
      <c r="G8" s="38">
        <f>F8/D8*100</f>
        <v>109.38707533909395</v>
      </c>
      <c r="H8" s="38">
        <f>F8/E8*100</f>
        <v>61.379979478626069</v>
      </c>
    </row>
    <row r="9" spans="1:8" ht="15.75" customHeight="1" x14ac:dyDescent="0.25">
      <c r="A9" s="8">
        <v>6</v>
      </c>
      <c r="B9" s="8"/>
      <c r="C9" s="8" t="s">
        <v>7</v>
      </c>
      <c r="D9" s="39">
        <f>D10+D14+D17+D24+D20</f>
        <v>1644438.81</v>
      </c>
      <c r="E9" s="39">
        <f>E10+E14+E17+E24+E20+E13</f>
        <v>2930503</v>
      </c>
      <c r="F9" s="39">
        <f t="shared" ref="F9" si="1">F10+F14+F17+F24+F20</f>
        <v>1798803.52</v>
      </c>
      <c r="G9" s="38">
        <f t="shared" ref="G9:G28" si="2">F9/D9*100</f>
        <v>109.38707533909395</v>
      </c>
      <c r="H9" s="38">
        <f t="shared" ref="H9:H28" si="3">F9/E9*100</f>
        <v>61.38207399890053</v>
      </c>
    </row>
    <row r="10" spans="1:8" s="36" customFormat="1" ht="25.5" x14ac:dyDescent="0.25">
      <c r="A10" s="8"/>
      <c r="B10" s="8">
        <v>63</v>
      </c>
      <c r="C10" s="8" t="s">
        <v>21</v>
      </c>
      <c r="D10" s="39">
        <f>D11</f>
        <v>1412613.25</v>
      </c>
      <c r="E10" s="39">
        <v>2446729</v>
      </c>
      <c r="F10" s="39">
        <f t="shared" ref="F10" si="4">F11</f>
        <v>1588090.92</v>
      </c>
      <c r="G10" s="38">
        <f t="shared" si="2"/>
        <v>112.42220190133428</v>
      </c>
      <c r="H10" s="38">
        <f t="shared" si="3"/>
        <v>64.906694611458803</v>
      </c>
    </row>
    <row r="11" spans="1:8" s="36" customFormat="1" ht="25.5" x14ac:dyDescent="0.25">
      <c r="A11" s="8"/>
      <c r="B11" s="8">
        <v>636</v>
      </c>
      <c r="C11" s="8" t="s">
        <v>98</v>
      </c>
      <c r="D11" s="39">
        <f>D12</f>
        <v>1412613.25</v>
      </c>
      <c r="E11" s="39">
        <f t="shared" ref="E11:F11" si="5">E12</f>
        <v>0</v>
      </c>
      <c r="F11" s="39">
        <f t="shared" si="5"/>
        <v>1588090.92</v>
      </c>
      <c r="G11" s="38">
        <f t="shared" si="2"/>
        <v>112.42220190133428</v>
      </c>
      <c r="H11" s="38"/>
    </row>
    <row r="12" spans="1:8" ht="38.25" x14ac:dyDescent="0.25">
      <c r="A12" s="8"/>
      <c r="B12" s="13">
        <v>6361</v>
      </c>
      <c r="C12" s="8" t="s">
        <v>99</v>
      </c>
      <c r="D12" s="40">
        <v>1412613.25</v>
      </c>
      <c r="E12" s="40"/>
      <c r="F12" s="40">
        <v>1588090.92</v>
      </c>
      <c r="G12" s="38">
        <f t="shared" si="2"/>
        <v>112.42220190133428</v>
      </c>
      <c r="H12" s="38"/>
    </row>
    <row r="13" spans="1:8" s="36" customFormat="1" x14ac:dyDescent="0.25">
      <c r="A13" s="8"/>
      <c r="B13" s="8">
        <v>64</v>
      </c>
      <c r="C13" s="8" t="s">
        <v>46</v>
      </c>
      <c r="D13" s="39"/>
      <c r="E13" s="39">
        <v>3</v>
      </c>
      <c r="F13" s="39"/>
      <c r="G13" s="38"/>
      <c r="H13" s="38"/>
    </row>
    <row r="14" spans="1:8" s="36" customFormat="1" ht="25.5" x14ac:dyDescent="0.25">
      <c r="A14" s="35"/>
      <c r="B14" s="35">
        <v>65</v>
      </c>
      <c r="C14" s="88" t="s">
        <v>47</v>
      </c>
      <c r="D14" s="39">
        <f>D15</f>
        <v>15149.46</v>
      </c>
      <c r="E14" s="39">
        <v>22000</v>
      </c>
      <c r="F14" s="39">
        <f t="shared" ref="F14" si="6">F15</f>
        <v>8363.3799999999992</v>
      </c>
      <c r="G14" s="38">
        <f t="shared" si="2"/>
        <v>55.20579611418492</v>
      </c>
      <c r="H14" s="38">
        <f t="shared" si="3"/>
        <v>38.015363636363631</v>
      </c>
    </row>
    <row r="15" spans="1:8" s="36" customFormat="1" x14ac:dyDescent="0.25">
      <c r="A15" s="35"/>
      <c r="B15" s="35">
        <v>652</v>
      </c>
      <c r="C15" s="88" t="s">
        <v>100</v>
      </c>
      <c r="D15" s="39">
        <f>D16</f>
        <v>15149.46</v>
      </c>
      <c r="E15" s="39">
        <f>E16</f>
        <v>0</v>
      </c>
      <c r="F15" s="39">
        <f>F16</f>
        <v>8363.3799999999992</v>
      </c>
      <c r="G15" s="38">
        <f t="shared" si="2"/>
        <v>55.20579611418492</v>
      </c>
      <c r="H15" s="38"/>
    </row>
    <row r="16" spans="1:8" x14ac:dyDescent="0.25">
      <c r="A16" s="9"/>
      <c r="B16" s="9">
        <v>6526</v>
      </c>
      <c r="C16" s="32" t="s">
        <v>101</v>
      </c>
      <c r="D16" s="40">
        <v>15149.46</v>
      </c>
      <c r="E16" s="40"/>
      <c r="F16" s="40">
        <v>8363.3799999999992</v>
      </c>
      <c r="G16" s="38">
        <f t="shared" si="2"/>
        <v>55.20579611418492</v>
      </c>
      <c r="H16" s="38"/>
    </row>
    <row r="17" spans="1:8" s="36" customFormat="1" ht="38.25" x14ac:dyDescent="0.25">
      <c r="A17" s="35"/>
      <c r="B17" s="35">
        <v>66</v>
      </c>
      <c r="C17" s="88" t="s">
        <v>48</v>
      </c>
      <c r="D17" s="39">
        <f>D18</f>
        <v>1754.64</v>
      </c>
      <c r="E17" s="39">
        <v>2000</v>
      </c>
      <c r="F17" s="39">
        <f t="shared" ref="F17" si="7">F18</f>
        <v>1413.08</v>
      </c>
      <c r="G17" s="38">
        <f t="shared" si="2"/>
        <v>80.53389869146946</v>
      </c>
      <c r="H17" s="38">
        <f t="shared" si="3"/>
        <v>70.653999999999996</v>
      </c>
    </row>
    <row r="18" spans="1:8" s="36" customFormat="1" ht="25.5" x14ac:dyDescent="0.25">
      <c r="A18" s="35"/>
      <c r="B18" s="35">
        <v>661</v>
      </c>
      <c r="C18" s="88" t="s">
        <v>102</v>
      </c>
      <c r="D18" s="39">
        <f>D19</f>
        <v>1754.64</v>
      </c>
      <c r="E18" s="39">
        <f t="shared" ref="E18:F18" si="8">E19</f>
        <v>0</v>
      </c>
      <c r="F18" s="39">
        <f t="shared" si="8"/>
        <v>1413.08</v>
      </c>
      <c r="G18" s="38">
        <f t="shared" si="2"/>
        <v>80.53389869146946</v>
      </c>
      <c r="H18" s="38"/>
    </row>
    <row r="19" spans="1:8" x14ac:dyDescent="0.25">
      <c r="A19" s="9"/>
      <c r="B19" s="9">
        <v>6615</v>
      </c>
      <c r="C19" s="32" t="s">
        <v>103</v>
      </c>
      <c r="D19" s="40">
        <v>1754.64</v>
      </c>
      <c r="E19" s="40"/>
      <c r="F19" s="40">
        <v>1413.08</v>
      </c>
      <c r="G19" s="38">
        <f t="shared" si="2"/>
        <v>80.53389869146946</v>
      </c>
      <c r="H19" s="38"/>
    </row>
    <row r="20" spans="1:8" s="36" customFormat="1" ht="25.5" x14ac:dyDescent="0.25">
      <c r="A20" s="35"/>
      <c r="B20" s="35">
        <v>67</v>
      </c>
      <c r="C20" s="8" t="s">
        <v>22</v>
      </c>
      <c r="D20" s="39">
        <f>D21</f>
        <v>214616.63</v>
      </c>
      <c r="E20" s="39">
        <v>459771</v>
      </c>
      <c r="F20" s="39">
        <f t="shared" ref="F20" si="9">F21</f>
        <v>200636.14</v>
      </c>
      <c r="G20" s="38">
        <f t="shared" si="2"/>
        <v>93.485830990823032</v>
      </c>
      <c r="H20" s="38">
        <f t="shared" si="3"/>
        <v>43.638276446317839</v>
      </c>
    </row>
    <row r="21" spans="1:8" s="36" customFormat="1" ht="25.5" x14ac:dyDescent="0.25">
      <c r="A21" s="35"/>
      <c r="B21" s="35">
        <v>671</v>
      </c>
      <c r="C21" s="8" t="s">
        <v>104</v>
      </c>
      <c r="D21" s="39">
        <f>D22+D23</f>
        <v>214616.63</v>
      </c>
      <c r="E21" s="39">
        <f t="shared" ref="E21:F21" si="10">E22+E23</f>
        <v>0</v>
      </c>
      <c r="F21" s="39">
        <f t="shared" si="10"/>
        <v>200636.14</v>
      </c>
      <c r="G21" s="38">
        <f t="shared" si="2"/>
        <v>93.485830990823032</v>
      </c>
      <c r="H21" s="38" t="e">
        <f t="shared" si="3"/>
        <v>#DIV/0!</v>
      </c>
    </row>
    <row r="22" spans="1:8" s="87" customFormat="1" ht="25.5" x14ac:dyDescent="0.25">
      <c r="A22" s="9"/>
      <c r="B22" s="9">
        <v>6711</v>
      </c>
      <c r="C22" s="13" t="s">
        <v>105</v>
      </c>
      <c r="D22" s="40">
        <v>199748.51</v>
      </c>
      <c r="E22" s="40"/>
      <c r="F22" s="40">
        <v>198628.44</v>
      </c>
      <c r="G22" s="38">
        <f t="shared" si="2"/>
        <v>99.439259897357928</v>
      </c>
      <c r="H22" s="38" t="e">
        <f t="shared" si="3"/>
        <v>#DIV/0!</v>
      </c>
    </row>
    <row r="23" spans="1:8" s="87" customFormat="1" ht="25.5" x14ac:dyDescent="0.25">
      <c r="A23" s="9"/>
      <c r="B23" s="9">
        <v>6712</v>
      </c>
      <c r="C23" s="13" t="s">
        <v>106</v>
      </c>
      <c r="D23" s="40">
        <v>14868.12</v>
      </c>
      <c r="E23" s="40"/>
      <c r="F23" s="40">
        <v>2007.7</v>
      </c>
      <c r="G23" s="38">
        <f t="shared" si="2"/>
        <v>13.503388457989306</v>
      </c>
      <c r="H23" s="38" t="e">
        <f t="shared" si="3"/>
        <v>#DIV/0!</v>
      </c>
    </row>
    <row r="24" spans="1:8" s="36" customFormat="1" x14ac:dyDescent="0.25">
      <c r="A24" s="35"/>
      <c r="B24" s="35">
        <v>68</v>
      </c>
      <c r="C24" s="8" t="s">
        <v>88</v>
      </c>
      <c r="D24" s="39">
        <f>D25</f>
        <v>304.83</v>
      </c>
      <c r="E24" s="39">
        <f t="shared" ref="E24:F24" si="11">E25</f>
        <v>0</v>
      </c>
      <c r="F24" s="39">
        <f t="shared" si="11"/>
        <v>300</v>
      </c>
      <c r="G24" s="38">
        <f t="shared" si="2"/>
        <v>98.415510284420833</v>
      </c>
      <c r="H24" s="38" t="e">
        <f t="shared" si="3"/>
        <v>#DIV/0!</v>
      </c>
    </row>
    <row r="25" spans="1:8" s="36" customFormat="1" x14ac:dyDescent="0.25">
      <c r="A25" s="35"/>
      <c r="B25" s="35">
        <v>683</v>
      </c>
      <c r="C25" s="8" t="s">
        <v>107</v>
      </c>
      <c r="D25" s="39">
        <f>D26</f>
        <v>304.83</v>
      </c>
      <c r="E25" s="39">
        <f t="shared" ref="E25:F25" si="12">E26</f>
        <v>0</v>
      </c>
      <c r="F25" s="39">
        <f t="shared" si="12"/>
        <v>300</v>
      </c>
      <c r="G25" s="38">
        <f t="shared" si="2"/>
        <v>98.415510284420833</v>
      </c>
      <c r="H25" s="38" t="e">
        <f t="shared" si="3"/>
        <v>#DIV/0!</v>
      </c>
    </row>
    <row r="26" spans="1:8" x14ac:dyDescent="0.25">
      <c r="A26" s="9"/>
      <c r="B26" s="9">
        <v>6831</v>
      </c>
      <c r="C26" s="13" t="s">
        <v>107</v>
      </c>
      <c r="D26" s="40">
        <v>304.83</v>
      </c>
      <c r="E26" s="40"/>
      <c r="F26" s="40">
        <v>300</v>
      </c>
      <c r="G26" s="38">
        <f t="shared" si="2"/>
        <v>98.415510284420833</v>
      </c>
      <c r="H26" s="38" t="e">
        <f t="shared" si="3"/>
        <v>#DIV/0!</v>
      </c>
    </row>
    <row r="27" spans="1:8" s="36" customFormat="1" ht="25.5" x14ac:dyDescent="0.25">
      <c r="A27" s="35">
        <v>7</v>
      </c>
      <c r="B27" s="35"/>
      <c r="C27" s="8" t="s">
        <v>194</v>
      </c>
      <c r="D27" s="39"/>
      <c r="E27" s="39">
        <f>E28</f>
        <v>100</v>
      </c>
      <c r="F27" s="39">
        <f>F28</f>
        <v>0</v>
      </c>
      <c r="G27" s="38" t="e">
        <f t="shared" si="2"/>
        <v>#DIV/0!</v>
      </c>
      <c r="H27" s="38">
        <f t="shared" si="3"/>
        <v>0</v>
      </c>
    </row>
    <row r="28" spans="1:8" ht="25.5" x14ac:dyDescent="0.25">
      <c r="A28" s="9"/>
      <c r="B28" s="9">
        <v>72</v>
      </c>
      <c r="C28" s="13" t="s">
        <v>195</v>
      </c>
      <c r="D28" s="40"/>
      <c r="E28" s="40">
        <v>100</v>
      </c>
      <c r="F28" s="40">
        <v>0</v>
      </c>
      <c r="G28" s="38" t="e">
        <f t="shared" si="2"/>
        <v>#DIV/0!</v>
      </c>
      <c r="H28" s="38">
        <f t="shared" si="3"/>
        <v>0</v>
      </c>
    </row>
    <row r="31" spans="1:8" ht="15.75" x14ac:dyDescent="0.25">
      <c r="A31" s="178" t="s">
        <v>32</v>
      </c>
      <c r="B31" s="188"/>
      <c r="C31" s="188"/>
      <c r="D31" s="188"/>
      <c r="E31" s="188"/>
      <c r="F31" s="188"/>
      <c r="G31" s="188"/>
      <c r="H31" s="188"/>
    </row>
    <row r="32" spans="1:8" ht="18" x14ac:dyDescent="0.25">
      <c r="A32" s="4"/>
      <c r="B32" s="4"/>
      <c r="C32" s="4"/>
      <c r="D32" s="66"/>
      <c r="E32" s="4"/>
      <c r="F32" s="4"/>
      <c r="G32" s="66"/>
      <c r="H32" s="5"/>
    </row>
    <row r="33" spans="1:8" s="70" customFormat="1" x14ac:dyDescent="0.25">
      <c r="A33" s="68" t="s">
        <v>5</v>
      </c>
      <c r="B33" s="69" t="s">
        <v>6</v>
      </c>
      <c r="C33" s="69" t="s">
        <v>8</v>
      </c>
      <c r="D33" s="140" t="s">
        <v>96</v>
      </c>
      <c r="E33" s="68" t="s">
        <v>192</v>
      </c>
      <c r="F33" s="68" t="s">
        <v>193</v>
      </c>
      <c r="G33" s="68" t="s">
        <v>93</v>
      </c>
      <c r="H33" s="68" t="s">
        <v>93</v>
      </c>
    </row>
    <row r="34" spans="1:8" x14ac:dyDescent="0.25">
      <c r="A34" s="25"/>
      <c r="B34" s="26"/>
      <c r="C34" s="24" t="s">
        <v>1</v>
      </c>
      <c r="D34" s="38">
        <f>D35+D85</f>
        <v>1647573.54</v>
      </c>
      <c r="E34" s="38">
        <f>E35+E85</f>
        <v>2946147</v>
      </c>
      <c r="F34" s="38">
        <f>F35+F85</f>
        <v>2112533.4600000004</v>
      </c>
      <c r="G34" s="38">
        <f>F34/D34*100</f>
        <v>128.220890218958</v>
      </c>
      <c r="H34" s="38">
        <f>F34/E34*100</f>
        <v>71.70495769559362</v>
      </c>
    </row>
    <row r="35" spans="1:8" ht="15.75" customHeight="1" x14ac:dyDescent="0.25">
      <c r="A35" s="8">
        <v>3</v>
      </c>
      <c r="B35" s="8"/>
      <c r="C35" s="8" t="s">
        <v>9</v>
      </c>
      <c r="D35" s="39">
        <f>D36+D45+D76+D82</f>
        <v>1631451.4000000001</v>
      </c>
      <c r="E35" s="39">
        <f>E36+E45+E76+E82</f>
        <v>2869908</v>
      </c>
      <c r="F35" s="39">
        <f>F36+F45+F76+F82</f>
        <v>2104954.0200000005</v>
      </c>
      <c r="G35" s="38">
        <f t="shared" ref="G35:G97" si="13">F35/D35*100</f>
        <v>129.02339720325108</v>
      </c>
      <c r="H35" s="38">
        <f t="shared" ref="H35:H90" si="14">F35/E35*100</f>
        <v>73.345696795855503</v>
      </c>
    </row>
    <row r="36" spans="1:8" s="36" customFormat="1" ht="15.75" customHeight="1" x14ac:dyDescent="0.25">
      <c r="A36" s="8"/>
      <c r="B36" s="8">
        <v>31</v>
      </c>
      <c r="C36" s="8" t="s">
        <v>10</v>
      </c>
      <c r="D36" s="39">
        <f>D37+D41+D43</f>
        <v>1273121.9100000001</v>
      </c>
      <c r="E36" s="39">
        <v>2208710</v>
      </c>
      <c r="F36" s="39">
        <f t="shared" ref="F36" si="15">F37+F41+F43</f>
        <v>1699767.9000000001</v>
      </c>
      <c r="G36" s="38">
        <f t="shared" si="13"/>
        <v>133.51179385483988</v>
      </c>
      <c r="H36" s="38">
        <f t="shared" si="14"/>
        <v>76.957495551702124</v>
      </c>
    </row>
    <row r="37" spans="1:8" s="36" customFormat="1" ht="15.75" customHeight="1" x14ac:dyDescent="0.25">
      <c r="A37" s="8"/>
      <c r="B37" s="8">
        <v>311</v>
      </c>
      <c r="C37" s="8" t="s">
        <v>108</v>
      </c>
      <c r="D37" s="39">
        <f>D38+D39+D40</f>
        <v>1052477.79</v>
      </c>
      <c r="E37" s="39">
        <f t="shared" ref="E37:F37" si="16">E38+E39+E40</f>
        <v>0</v>
      </c>
      <c r="F37" s="39">
        <f t="shared" si="16"/>
        <v>1412464.32</v>
      </c>
      <c r="G37" s="38">
        <f t="shared" si="13"/>
        <v>134.2037174960243</v>
      </c>
      <c r="H37" s="38"/>
    </row>
    <row r="38" spans="1:8" ht="15.75" customHeight="1" x14ac:dyDescent="0.25">
      <c r="A38" s="8"/>
      <c r="B38" s="13">
        <v>3111</v>
      </c>
      <c r="C38" s="13" t="s">
        <v>109</v>
      </c>
      <c r="D38" s="40">
        <v>934073.43</v>
      </c>
      <c r="E38" s="40"/>
      <c r="F38" s="40">
        <v>1260528.3</v>
      </c>
      <c r="G38" s="38">
        <f t="shared" si="13"/>
        <v>134.94959384510059</v>
      </c>
      <c r="H38" s="38"/>
    </row>
    <row r="39" spans="1:8" ht="15.75" customHeight="1" x14ac:dyDescent="0.25">
      <c r="A39" s="8"/>
      <c r="B39" s="13">
        <v>3113</v>
      </c>
      <c r="C39" s="13" t="s">
        <v>110</v>
      </c>
      <c r="D39" s="40">
        <v>32236.76</v>
      </c>
      <c r="E39" s="40"/>
      <c r="F39" s="40">
        <v>53998.49</v>
      </c>
      <c r="G39" s="38">
        <f t="shared" si="13"/>
        <v>167.50594662739061</v>
      </c>
      <c r="H39" s="38"/>
    </row>
    <row r="40" spans="1:8" ht="15.75" customHeight="1" x14ac:dyDescent="0.25">
      <c r="A40" s="8"/>
      <c r="B40" s="13">
        <v>3114</v>
      </c>
      <c r="C40" s="13" t="s">
        <v>111</v>
      </c>
      <c r="D40" s="40">
        <v>86167.6</v>
      </c>
      <c r="E40" s="40"/>
      <c r="F40" s="40">
        <v>97937.53</v>
      </c>
      <c r="G40" s="38">
        <f t="shared" si="13"/>
        <v>113.65934527595059</v>
      </c>
      <c r="H40" s="38"/>
    </row>
    <row r="41" spans="1:8" s="36" customFormat="1" x14ac:dyDescent="0.25">
      <c r="A41" s="35"/>
      <c r="B41" s="35">
        <v>312</v>
      </c>
      <c r="C41" s="35" t="s">
        <v>112</v>
      </c>
      <c r="D41" s="39">
        <f>D42</f>
        <v>46979.83</v>
      </c>
      <c r="E41" s="39">
        <f t="shared" ref="E41:F41" si="17">E42</f>
        <v>0</v>
      </c>
      <c r="F41" s="39">
        <f t="shared" si="17"/>
        <v>53395.06</v>
      </c>
      <c r="G41" s="38">
        <f t="shared" si="13"/>
        <v>113.65528568323894</v>
      </c>
      <c r="H41" s="38"/>
    </row>
    <row r="42" spans="1:8" x14ac:dyDescent="0.25">
      <c r="A42" s="9"/>
      <c r="B42" s="9">
        <v>3121</v>
      </c>
      <c r="C42" s="9" t="s">
        <v>112</v>
      </c>
      <c r="D42" s="40">
        <v>46979.83</v>
      </c>
      <c r="E42" s="40"/>
      <c r="F42" s="40">
        <v>53395.06</v>
      </c>
      <c r="G42" s="38">
        <f t="shared" si="13"/>
        <v>113.65528568323894</v>
      </c>
      <c r="H42" s="38"/>
    </row>
    <row r="43" spans="1:8" s="36" customFormat="1" x14ac:dyDescent="0.25">
      <c r="A43" s="35"/>
      <c r="B43" s="35">
        <v>313</v>
      </c>
      <c r="C43" s="35" t="s">
        <v>113</v>
      </c>
      <c r="D43" s="39">
        <f>D44</f>
        <v>173664.29</v>
      </c>
      <c r="E43" s="39">
        <f t="shared" ref="E43:F43" si="18">E44</f>
        <v>0</v>
      </c>
      <c r="F43" s="39">
        <f t="shared" si="18"/>
        <v>233908.52</v>
      </c>
      <c r="G43" s="38">
        <f t="shared" si="13"/>
        <v>134.69005055673793</v>
      </c>
      <c r="H43" s="38"/>
    </row>
    <row r="44" spans="1:8" x14ac:dyDescent="0.25">
      <c r="A44" s="9"/>
      <c r="B44" s="9">
        <v>3132</v>
      </c>
      <c r="C44" s="9" t="s">
        <v>114</v>
      </c>
      <c r="D44" s="40">
        <v>173664.29</v>
      </c>
      <c r="E44" s="40"/>
      <c r="F44" s="40">
        <v>233908.52</v>
      </c>
      <c r="G44" s="38">
        <f t="shared" si="13"/>
        <v>134.69005055673793</v>
      </c>
      <c r="H44" s="38"/>
    </row>
    <row r="45" spans="1:8" s="36" customFormat="1" x14ac:dyDescent="0.25">
      <c r="A45" s="35"/>
      <c r="B45" s="35">
        <v>32</v>
      </c>
      <c r="C45" s="35" t="s">
        <v>18</v>
      </c>
      <c r="D45" s="39">
        <f>D46+D51+D58+D69</f>
        <v>355514.29</v>
      </c>
      <c r="E45" s="39">
        <v>658269</v>
      </c>
      <c r="F45" s="39">
        <f>F46+F51+F58+F69+F67</f>
        <v>402864.20999999996</v>
      </c>
      <c r="G45" s="38">
        <f t="shared" si="13"/>
        <v>113.31871076124675</v>
      </c>
      <c r="H45" s="38">
        <f t="shared" si="14"/>
        <v>61.200544154441417</v>
      </c>
    </row>
    <row r="46" spans="1:8" s="36" customFormat="1" x14ac:dyDescent="0.25">
      <c r="A46" s="35"/>
      <c r="B46" s="35">
        <v>321</v>
      </c>
      <c r="C46" s="35" t="s">
        <v>115</v>
      </c>
      <c r="D46" s="39">
        <f>D47+D48+D49+D50</f>
        <v>59392.35</v>
      </c>
      <c r="E46" s="39">
        <f t="shared" ref="E46:F46" si="19">E47+E48+E49+E50</f>
        <v>0</v>
      </c>
      <c r="F46" s="39">
        <f t="shared" si="19"/>
        <v>72355.77</v>
      </c>
      <c r="G46" s="38">
        <f t="shared" si="13"/>
        <v>121.82675041482615</v>
      </c>
      <c r="H46" s="38"/>
    </row>
    <row r="47" spans="1:8" x14ac:dyDescent="0.25">
      <c r="A47" s="9"/>
      <c r="B47" s="9">
        <v>3211</v>
      </c>
      <c r="C47" s="9" t="s">
        <v>116</v>
      </c>
      <c r="D47" s="40">
        <v>6113.04</v>
      </c>
      <c r="E47" s="40"/>
      <c r="F47" s="40">
        <v>7184.33</v>
      </c>
      <c r="G47" s="38">
        <f t="shared" si="13"/>
        <v>117.52466857733633</v>
      </c>
      <c r="H47" s="38"/>
    </row>
    <row r="48" spans="1:8" x14ac:dyDescent="0.25">
      <c r="A48" s="9"/>
      <c r="B48" s="9">
        <v>3212</v>
      </c>
      <c r="C48" s="9" t="s">
        <v>117</v>
      </c>
      <c r="D48" s="40">
        <v>51363.53</v>
      </c>
      <c r="E48" s="40"/>
      <c r="F48" s="40">
        <v>58812.25</v>
      </c>
      <c r="G48" s="38">
        <f t="shared" si="13"/>
        <v>114.50196277397602</v>
      </c>
      <c r="H48" s="38"/>
    </row>
    <row r="49" spans="1:8" x14ac:dyDescent="0.25">
      <c r="A49" s="9"/>
      <c r="B49" s="9">
        <v>3213</v>
      </c>
      <c r="C49" s="9" t="s">
        <v>118</v>
      </c>
      <c r="D49" s="40">
        <v>286</v>
      </c>
      <c r="E49" s="40"/>
      <c r="F49" s="40">
        <v>5046</v>
      </c>
      <c r="G49" s="38">
        <f t="shared" si="13"/>
        <v>1764.3356643356644</v>
      </c>
      <c r="H49" s="38"/>
    </row>
    <row r="50" spans="1:8" x14ac:dyDescent="0.25">
      <c r="A50" s="9"/>
      <c r="B50" s="9">
        <v>3214</v>
      </c>
      <c r="C50" s="9" t="s">
        <v>119</v>
      </c>
      <c r="D50" s="40">
        <v>1629.78</v>
      </c>
      <c r="E50" s="40"/>
      <c r="F50" s="40">
        <v>1313.19</v>
      </c>
      <c r="G50" s="38">
        <f t="shared" si="13"/>
        <v>80.574678791002469</v>
      </c>
      <c r="H50" s="38"/>
    </row>
    <row r="51" spans="1:8" s="36" customFormat="1" x14ac:dyDescent="0.25">
      <c r="A51" s="35"/>
      <c r="B51" s="35">
        <v>322</v>
      </c>
      <c r="C51" s="35" t="s">
        <v>120</v>
      </c>
      <c r="D51" s="39">
        <f>D52+D54+D53+D55+D56+D57</f>
        <v>136760.87999999998</v>
      </c>
      <c r="E51" s="39">
        <f t="shared" ref="E51:F51" si="20">E52+E54+E53+E55+E56+E57</f>
        <v>0</v>
      </c>
      <c r="F51" s="39">
        <f t="shared" si="20"/>
        <v>138091.25999999998</v>
      </c>
      <c r="G51" s="38">
        <f t="shared" si="13"/>
        <v>100.97277818042704</v>
      </c>
      <c r="H51" s="38"/>
    </row>
    <row r="52" spans="1:8" x14ac:dyDescent="0.25">
      <c r="A52" s="9"/>
      <c r="B52" s="9">
        <v>3221</v>
      </c>
      <c r="C52" s="9" t="s">
        <v>125</v>
      </c>
      <c r="D52" s="40">
        <v>11568.04</v>
      </c>
      <c r="E52" s="40"/>
      <c r="F52" s="40">
        <v>13473.1</v>
      </c>
      <c r="G52" s="38">
        <f t="shared" si="13"/>
        <v>116.46830405150743</v>
      </c>
      <c r="H52" s="38"/>
    </row>
    <row r="53" spans="1:8" x14ac:dyDescent="0.25">
      <c r="A53" s="9"/>
      <c r="B53" s="9">
        <v>3222</v>
      </c>
      <c r="C53" s="9" t="s">
        <v>121</v>
      </c>
      <c r="D53" s="40">
        <v>93717.09</v>
      </c>
      <c r="E53" s="40"/>
      <c r="F53" s="40">
        <v>90577.94</v>
      </c>
      <c r="G53" s="38">
        <f t="shared" si="13"/>
        <v>96.650397488867839</v>
      </c>
      <c r="H53" s="38"/>
    </row>
    <row r="54" spans="1:8" x14ac:dyDescent="0.25">
      <c r="A54" s="9"/>
      <c r="B54" s="9">
        <v>3223</v>
      </c>
      <c r="C54" s="9" t="s">
        <v>122</v>
      </c>
      <c r="D54" s="40">
        <v>25003.4</v>
      </c>
      <c r="E54" s="40"/>
      <c r="F54" s="40">
        <v>27361.03</v>
      </c>
      <c r="G54" s="38">
        <f t="shared" si="13"/>
        <v>109.42923762368318</v>
      </c>
      <c r="H54" s="38"/>
    </row>
    <row r="55" spans="1:8" x14ac:dyDescent="0.25">
      <c r="A55" s="9"/>
      <c r="B55" s="9">
        <v>3224</v>
      </c>
      <c r="C55" s="9" t="s">
        <v>126</v>
      </c>
      <c r="D55" s="40">
        <v>5128.18</v>
      </c>
      <c r="E55" s="40"/>
      <c r="F55" s="40">
        <v>5795.84</v>
      </c>
      <c r="G55" s="38">
        <f t="shared" si="13"/>
        <v>113.01943379522558</v>
      </c>
      <c r="H55" s="38"/>
    </row>
    <row r="56" spans="1:8" x14ac:dyDescent="0.25">
      <c r="A56" s="9"/>
      <c r="B56" s="9">
        <v>3225</v>
      </c>
      <c r="C56" s="9" t="s">
        <v>123</v>
      </c>
      <c r="D56" s="40">
        <v>805.31</v>
      </c>
      <c r="E56" s="40"/>
      <c r="F56" s="40">
        <v>693.36</v>
      </c>
      <c r="G56" s="38">
        <f t="shared" si="13"/>
        <v>86.098521066421625</v>
      </c>
      <c r="H56" s="38"/>
    </row>
    <row r="57" spans="1:8" x14ac:dyDescent="0.25">
      <c r="A57" s="9"/>
      <c r="B57" s="9">
        <v>3227</v>
      </c>
      <c r="C57" s="9" t="s">
        <v>124</v>
      </c>
      <c r="D57" s="40">
        <v>538.86</v>
      </c>
      <c r="E57" s="40"/>
      <c r="F57" s="40">
        <v>189.99</v>
      </c>
      <c r="G57" s="38">
        <f t="shared" si="13"/>
        <v>35.25776639572431</v>
      </c>
      <c r="H57" s="38"/>
    </row>
    <row r="58" spans="1:8" s="36" customFormat="1" x14ac:dyDescent="0.25">
      <c r="A58" s="35"/>
      <c r="B58" s="35">
        <v>323</v>
      </c>
      <c r="C58" s="35" t="s">
        <v>127</v>
      </c>
      <c r="D58" s="39">
        <f>D59+D60+D61+D62+D63+D65+D66+D64</f>
        <v>149116.72999999998</v>
      </c>
      <c r="E58" s="39">
        <f>E59+E60+E61+E62+E63+E65+E66+E64</f>
        <v>0</v>
      </c>
      <c r="F58" s="39">
        <f>F59+F60+F61+F62+F63+F65+F66+F64</f>
        <v>142597.94</v>
      </c>
      <c r="G58" s="38">
        <f t="shared" si="13"/>
        <v>95.628397967149638</v>
      </c>
      <c r="H58" s="38"/>
    </row>
    <row r="59" spans="1:8" x14ac:dyDescent="0.25">
      <c r="A59" s="9"/>
      <c r="B59" s="9">
        <v>3231</v>
      </c>
      <c r="C59" s="9" t="s">
        <v>128</v>
      </c>
      <c r="D59" s="40">
        <v>123993.59</v>
      </c>
      <c r="E59" s="40"/>
      <c r="F59" s="40">
        <v>120207.08</v>
      </c>
      <c r="G59" s="38">
        <f t="shared" si="13"/>
        <v>96.946205041728376</v>
      </c>
      <c r="H59" s="38"/>
    </row>
    <row r="60" spans="1:8" x14ac:dyDescent="0.25">
      <c r="A60" s="9"/>
      <c r="B60" s="9">
        <v>3232</v>
      </c>
      <c r="C60" s="9" t="s">
        <v>129</v>
      </c>
      <c r="D60" s="40">
        <v>6097.53</v>
      </c>
      <c r="E60" s="40"/>
      <c r="F60" s="40">
        <v>1525.58</v>
      </c>
      <c r="G60" s="38">
        <f t="shared" si="13"/>
        <v>25.019639099766628</v>
      </c>
      <c r="H60" s="38"/>
    </row>
    <row r="61" spans="1:8" x14ac:dyDescent="0.25">
      <c r="A61" s="9"/>
      <c r="B61" s="9">
        <v>3234</v>
      </c>
      <c r="C61" s="9" t="s">
        <v>130</v>
      </c>
      <c r="D61" s="40">
        <v>3904.26</v>
      </c>
      <c r="E61" s="40"/>
      <c r="F61" s="40">
        <v>4218.21</v>
      </c>
      <c r="G61" s="38">
        <f t="shared" si="13"/>
        <v>108.0412165173426</v>
      </c>
      <c r="H61" s="38"/>
    </row>
    <row r="62" spans="1:8" x14ac:dyDescent="0.25">
      <c r="A62" s="9"/>
      <c r="B62" s="9">
        <v>3235</v>
      </c>
      <c r="C62" s="9" t="s">
        <v>131</v>
      </c>
      <c r="D62" s="40">
        <v>2919.86</v>
      </c>
      <c r="E62" s="40"/>
      <c r="F62" s="40">
        <v>2794.86</v>
      </c>
      <c r="G62" s="38">
        <f t="shared" si="13"/>
        <v>95.718972827464327</v>
      </c>
      <c r="H62" s="38"/>
    </row>
    <row r="63" spans="1:8" x14ac:dyDescent="0.25">
      <c r="A63" s="9"/>
      <c r="B63" s="9">
        <v>3236</v>
      </c>
      <c r="C63" s="9" t="s">
        <v>132</v>
      </c>
      <c r="D63" s="40">
        <v>4682.84</v>
      </c>
      <c r="E63" s="40"/>
      <c r="F63" s="40">
        <v>8371.23</v>
      </c>
      <c r="G63" s="38">
        <f t="shared" si="13"/>
        <v>178.76395520666944</v>
      </c>
      <c r="H63" s="38"/>
    </row>
    <row r="64" spans="1:8" x14ac:dyDescent="0.25">
      <c r="A64" s="9"/>
      <c r="B64" s="9">
        <v>3237</v>
      </c>
      <c r="C64" s="9" t="s">
        <v>158</v>
      </c>
      <c r="D64" s="40">
        <v>1672.56</v>
      </c>
      <c r="E64" s="40"/>
      <c r="F64" s="40">
        <v>1314.53</v>
      </c>
      <c r="G64" s="38">
        <f t="shared" si="13"/>
        <v>78.59389199789544</v>
      </c>
      <c r="H64" s="38"/>
    </row>
    <row r="65" spans="1:8" x14ac:dyDescent="0.25">
      <c r="A65" s="9"/>
      <c r="B65" s="9">
        <v>3238</v>
      </c>
      <c r="C65" s="9" t="s">
        <v>133</v>
      </c>
      <c r="D65" s="40">
        <v>3614.9</v>
      </c>
      <c r="E65" s="40"/>
      <c r="F65" s="40">
        <v>2074.8000000000002</v>
      </c>
      <c r="G65" s="38">
        <f t="shared" si="13"/>
        <v>57.395778583086674</v>
      </c>
      <c r="H65" s="38"/>
    </row>
    <row r="66" spans="1:8" x14ac:dyDescent="0.25">
      <c r="A66" s="9"/>
      <c r="B66" s="9">
        <v>3239</v>
      </c>
      <c r="C66" s="9" t="s">
        <v>134</v>
      </c>
      <c r="D66" s="40">
        <v>2231.19</v>
      </c>
      <c r="E66" s="40"/>
      <c r="F66" s="40">
        <v>2091.65</v>
      </c>
      <c r="G66" s="38">
        <f t="shared" si="13"/>
        <v>93.745938266127055</v>
      </c>
      <c r="H66" s="38"/>
    </row>
    <row r="67" spans="1:8" s="36" customFormat="1" x14ac:dyDescent="0.25">
      <c r="A67" s="35"/>
      <c r="B67" s="35">
        <v>324</v>
      </c>
      <c r="C67" s="35" t="s">
        <v>198</v>
      </c>
      <c r="D67" s="39"/>
      <c r="E67" s="39"/>
      <c r="F67" s="39">
        <f>F68</f>
        <v>38936</v>
      </c>
      <c r="G67" s="38"/>
      <c r="H67" s="38"/>
    </row>
    <row r="68" spans="1:8" x14ac:dyDescent="0.25">
      <c r="A68" s="9"/>
      <c r="B68" s="9">
        <v>3241</v>
      </c>
      <c r="C68" s="35" t="s">
        <v>199</v>
      </c>
      <c r="D68" s="40"/>
      <c r="E68" s="40"/>
      <c r="F68" s="40">
        <v>38936</v>
      </c>
      <c r="G68" s="38"/>
      <c r="H68" s="38"/>
    </row>
    <row r="69" spans="1:8" s="36" customFormat="1" x14ac:dyDescent="0.25">
      <c r="A69" s="35"/>
      <c r="B69" s="35">
        <v>329</v>
      </c>
      <c r="C69" s="35" t="s">
        <v>135</v>
      </c>
      <c r="D69" s="39">
        <f>D70+D72+D73+D74+D75+D71</f>
        <v>10244.33</v>
      </c>
      <c r="E69" s="39">
        <f t="shared" ref="E69:F69" si="21">E70+E72+E73+E74+E75+E71</f>
        <v>0</v>
      </c>
      <c r="F69" s="39">
        <f t="shared" si="21"/>
        <v>10883.239999999998</v>
      </c>
      <c r="G69" s="38">
        <f t="shared" si="13"/>
        <v>106.23671826268773</v>
      </c>
      <c r="H69" s="38"/>
    </row>
    <row r="70" spans="1:8" x14ac:dyDescent="0.25">
      <c r="A70" s="9"/>
      <c r="B70" s="9">
        <v>3292</v>
      </c>
      <c r="C70" s="9" t="s">
        <v>136</v>
      </c>
      <c r="D70" s="40">
        <v>2861</v>
      </c>
      <c r="E70" s="40"/>
      <c r="F70" s="40">
        <v>3739.7</v>
      </c>
      <c r="G70" s="38">
        <f t="shared" si="13"/>
        <v>130.71303739951065</v>
      </c>
      <c r="H70" s="38"/>
    </row>
    <row r="71" spans="1:8" x14ac:dyDescent="0.25">
      <c r="A71" s="9"/>
      <c r="B71" s="9">
        <v>3293</v>
      </c>
      <c r="C71" s="9" t="s">
        <v>160</v>
      </c>
      <c r="D71" s="40"/>
      <c r="E71" s="40"/>
      <c r="F71" s="40">
        <v>1482.46</v>
      </c>
      <c r="G71" s="38" t="e">
        <f t="shared" si="13"/>
        <v>#DIV/0!</v>
      </c>
      <c r="H71" s="38"/>
    </row>
    <row r="72" spans="1:8" x14ac:dyDescent="0.25">
      <c r="A72" s="9"/>
      <c r="B72" s="9">
        <v>3294</v>
      </c>
      <c r="C72" s="9" t="s">
        <v>137</v>
      </c>
      <c r="D72" s="40">
        <v>178.09</v>
      </c>
      <c r="E72" s="40"/>
      <c r="F72" s="40">
        <v>195</v>
      </c>
      <c r="G72" s="38">
        <f t="shared" si="13"/>
        <v>109.49519905665674</v>
      </c>
      <c r="H72" s="38"/>
    </row>
    <row r="73" spans="1:8" x14ac:dyDescent="0.25">
      <c r="A73" s="9"/>
      <c r="B73" s="9">
        <v>3295</v>
      </c>
      <c r="C73" s="9" t="s">
        <v>138</v>
      </c>
      <c r="D73" s="40">
        <v>3213.29</v>
      </c>
      <c r="E73" s="40"/>
      <c r="F73" s="40">
        <v>4269.6099999999997</v>
      </c>
      <c r="G73" s="38">
        <f t="shared" si="13"/>
        <v>132.87347236010442</v>
      </c>
      <c r="H73" s="38"/>
    </row>
    <row r="74" spans="1:8" x14ac:dyDescent="0.25">
      <c r="A74" s="9"/>
      <c r="B74" s="9">
        <v>3296</v>
      </c>
      <c r="C74" s="9" t="s">
        <v>139</v>
      </c>
      <c r="D74" s="40">
        <v>375</v>
      </c>
      <c r="E74" s="40"/>
      <c r="F74" s="40">
        <v>0</v>
      </c>
      <c r="G74" s="38">
        <f t="shared" si="13"/>
        <v>0</v>
      </c>
      <c r="H74" s="38"/>
    </row>
    <row r="75" spans="1:8" x14ac:dyDescent="0.25">
      <c r="A75" s="9"/>
      <c r="B75" s="9">
        <v>3299</v>
      </c>
      <c r="C75" s="9" t="s">
        <v>140</v>
      </c>
      <c r="D75" s="40">
        <v>3616.95</v>
      </c>
      <c r="E75" s="40"/>
      <c r="F75" s="40">
        <v>1196.47</v>
      </c>
      <c r="G75" s="38">
        <f t="shared" si="13"/>
        <v>33.079528331881832</v>
      </c>
      <c r="H75" s="38"/>
    </row>
    <row r="76" spans="1:8" s="36" customFormat="1" x14ac:dyDescent="0.25">
      <c r="A76" s="35"/>
      <c r="B76" s="35">
        <v>34</v>
      </c>
      <c r="C76" s="35" t="s">
        <v>49</v>
      </c>
      <c r="D76" s="39">
        <f t="shared" ref="D76" si="22">D77+D79</f>
        <v>1292.7</v>
      </c>
      <c r="E76" s="39">
        <v>1429</v>
      </c>
      <c r="F76" s="39">
        <f>F77+F79</f>
        <v>865.91</v>
      </c>
      <c r="G76" s="38">
        <f t="shared" si="13"/>
        <v>66.984605863696132</v>
      </c>
      <c r="H76" s="38">
        <f t="shared" si="14"/>
        <v>60.595521343596914</v>
      </c>
    </row>
    <row r="77" spans="1:8" s="36" customFormat="1" x14ac:dyDescent="0.25">
      <c r="A77" s="35"/>
      <c r="B77" s="35">
        <v>342</v>
      </c>
      <c r="C77" s="35" t="s">
        <v>141</v>
      </c>
      <c r="D77" s="39">
        <f>D78</f>
        <v>329.46</v>
      </c>
      <c r="E77" s="39">
        <f t="shared" ref="E77:F77" si="23">E78</f>
        <v>0</v>
      </c>
      <c r="F77" s="39">
        <f t="shared" si="23"/>
        <v>212.14</v>
      </c>
      <c r="G77" s="38">
        <f t="shared" si="13"/>
        <v>64.39021429005038</v>
      </c>
      <c r="H77" s="38"/>
    </row>
    <row r="78" spans="1:8" ht="38.25" x14ac:dyDescent="0.25">
      <c r="A78" s="9"/>
      <c r="B78" s="9">
        <v>3423</v>
      </c>
      <c r="C78" s="32" t="s">
        <v>142</v>
      </c>
      <c r="D78" s="40">
        <v>329.46</v>
      </c>
      <c r="E78" s="40"/>
      <c r="F78" s="40">
        <v>212.14</v>
      </c>
      <c r="G78" s="38">
        <f t="shared" si="13"/>
        <v>64.39021429005038</v>
      </c>
      <c r="H78" s="38"/>
    </row>
    <row r="79" spans="1:8" s="36" customFormat="1" x14ac:dyDescent="0.25">
      <c r="A79" s="35"/>
      <c r="B79" s="35">
        <v>343</v>
      </c>
      <c r="C79" s="35" t="s">
        <v>143</v>
      </c>
      <c r="D79" s="39">
        <f>D80+D81</f>
        <v>963.24</v>
      </c>
      <c r="E79" s="39">
        <f t="shared" ref="E79:F79" si="24">E80+E81</f>
        <v>0</v>
      </c>
      <c r="F79" s="39">
        <f t="shared" si="24"/>
        <v>653.77</v>
      </c>
      <c r="G79" s="38">
        <f t="shared" si="13"/>
        <v>67.87197375524272</v>
      </c>
      <c r="H79" s="38"/>
    </row>
    <row r="80" spans="1:8" x14ac:dyDescent="0.25">
      <c r="A80" s="9"/>
      <c r="B80" s="9">
        <v>3431</v>
      </c>
      <c r="C80" s="32" t="s">
        <v>159</v>
      </c>
      <c r="D80" s="40">
        <v>565.71</v>
      </c>
      <c r="E80" s="40"/>
      <c r="F80" s="40">
        <v>589.65</v>
      </c>
      <c r="G80" s="38">
        <f t="shared" si="13"/>
        <v>104.23185024128969</v>
      </c>
      <c r="H80" s="38"/>
    </row>
    <row r="81" spans="1:8" x14ac:dyDescent="0.25">
      <c r="A81" s="9"/>
      <c r="B81" s="9">
        <v>3433</v>
      </c>
      <c r="C81" s="9" t="s">
        <v>144</v>
      </c>
      <c r="D81" s="40">
        <v>397.53</v>
      </c>
      <c r="E81" s="40"/>
      <c r="F81" s="40">
        <v>64.12</v>
      </c>
      <c r="G81" s="38">
        <f t="shared" si="13"/>
        <v>16.129600281739744</v>
      </c>
      <c r="H81" s="38"/>
    </row>
    <row r="82" spans="1:8" s="36" customFormat="1" x14ac:dyDescent="0.25">
      <c r="A82" s="35"/>
      <c r="B82" s="35">
        <v>38</v>
      </c>
      <c r="C82" s="35" t="s">
        <v>50</v>
      </c>
      <c r="D82" s="39">
        <f>D83</f>
        <v>1522.5</v>
      </c>
      <c r="E82" s="39">
        <v>1500</v>
      </c>
      <c r="F82" s="39">
        <f t="shared" ref="F82" si="25">F83</f>
        <v>1456</v>
      </c>
      <c r="G82" s="38">
        <f t="shared" si="13"/>
        <v>95.632183908045974</v>
      </c>
      <c r="H82" s="38">
        <f t="shared" si="14"/>
        <v>97.066666666666663</v>
      </c>
    </row>
    <row r="83" spans="1:8" s="36" customFormat="1" x14ac:dyDescent="0.25">
      <c r="A83" s="35"/>
      <c r="B83" s="35">
        <v>381</v>
      </c>
      <c r="C83" s="35" t="s">
        <v>145</v>
      </c>
      <c r="D83" s="39">
        <f>D84</f>
        <v>1522.5</v>
      </c>
      <c r="E83" s="39">
        <f t="shared" ref="E83:F83" si="26">E84</f>
        <v>0</v>
      </c>
      <c r="F83" s="39">
        <f t="shared" si="26"/>
        <v>1456</v>
      </c>
      <c r="G83" s="38">
        <f t="shared" si="13"/>
        <v>95.632183908045974</v>
      </c>
      <c r="H83" s="38"/>
    </row>
    <row r="84" spans="1:8" x14ac:dyDescent="0.25">
      <c r="A84" s="9"/>
      <c r="B84" s="9">
        <v>3812</v>
      </c>
      <c r="C84" s="9" t="s">
        <v>146</v>
      </c>
      <c r="D84" s="40">
        <v>1522.5</v>
      </c>
      <c r="E84" s="40"/>
      <c r="F84" s="40">
        <v>1456</v>
      </c>
      <c r="G84" s="38">
        <f t="shared" si="13"/>
        <v>95.632183908045974</v>
      </c>
      <c r="H84" s="38"/>
    </row>
    <row r="85" spans="1:8" ht="25.5" x14ac:dyDescent="0.25">
      <c r="A85" s="11">
        <v>4</v>
      </c>
      <c r="B85" s="12"/>
      <c r="C85" s="17" t="s">
        <v>11</v>
      </c>
      <c r="D85" s="39">
        <f>D89</f>
        <v>16122.140000000001</v>
      </c>
      <c r="E85" s="39">
        <f>E89+E98</f>
        <v>76239</v>
      </c>
      <c r="F85" s="39">
        <f>F89+F86</f>
        <v>7579.44</v>
      </c>
      <c r="G85" s="38">
        <f t="shared" si="13"/>
        <v>47.012617431680894</v>
      </c>
      <c r="H85" s="38">
        <f t="shared" si="14"/>
        <v>9.9416833903907449</v>
      </c>
    </row>
    <row r="86" spans="1:8" ht="25.5" x14ac:dyDescent="0.25">
      <c r="A86" s="11"/>
      <c r="B86" s="12">
        <v>41</v>
      </c>
      <c r="C86" s="17" t="s">
        <v>200</v>
      </c>
      <c r="D86" s="39"/>
      <c r="E86" s="39"/>
      <c r="F86" s="39">
        <f>F87</f>
        <v>1124.53</v>
      </c>
      <c r="G86" s="38"/>
      <c r="H86" s="38"/>
    </row>
    <row r="87" spans="1:8" x14ac:dyDescent="0.25">
      <c r="A87" s="11"/>
      <c r="B87" s="159">
        <v>412</v>
      </c>
      <c r="C87" s="17" t="s">
        <v>201</v>
      </c>
      <c r="D87" s="39"/>
      <c r="E87" s="39"/>
      <c r="F87" s="39">
        <f>F88</f>
        <v>1124.53</v>
      </c>
      <c r="G87" s="38"/>
      <c r="H87" s="38"/>
    </row>
    <row r="88" spans="1:8" s="87" customFormat="1" x14ac:dyDescent="0.25">
      <c r="A88" s="158"/>
      <c r="B88" s="160">
        <v>4123</v>
      </c>
      <c r="C88" s="18" t="s">
        <v>202</v>
      </c>
      <c r="D88" s="40"/>
      <c r="E88" s="40"/>
      <c r="F88" s="40">
        <v>1124.53</v>
      </c>
      <c r="G88" s="86"/>
      <c r="H88" s="86"/>
    </row>
    <row r="89" spans="1:8" s="36" customFormat="1" ht="25.5" x14ac:dyDescent="0.25">
      <c r="A89" s="8"/>
      <c r="B89" s="8">
        <v>42</v>
      </c>
      <c r="C89" s="17" t="s">
        <v>23</v>
      </c>
      <c r="D89" s="39">
        <f>D90+D92+D96</f>
        <v>16122.140000000001</v>
      </c>
      <c r="E89" s="39">
        <v>63239</v>
      </c>
      <c r="F89" s="39">
        <f>F90+F92+F96</f>
        <v>6454.91</v>
      </c>
      <c r="G89" s="38">
        <f t="shared" si="13"/>
        <v>40.037550846227603</v>
      </c>
      <c r="H89" s="38">
        <f t="shared" si="14"/>
        <v>10.207166463732822</v>
      </c>
    </row>
    <row r="90" spans="1:8" s="36" customFormat="1" x14ac:dyDescent="0.25">
      <c r="A90" s="89"/>
      <c r="B90" s="89">
        <v>421</v>
      </c>
      <c r="C90" s="89" t="s">
        <v>147</v>
      </c>
      <c r="D90" s="98">
        <f>D91</f>
        <v>1182</v>
      </c>
      <c r="E90" s="98">
        <v>74239</v>
      </c>
      <c r="F90" s="91">
        <f t="shared" ref="F90" si="27">F91</f>
        <v>0</v>
      </c>
      <c r="G90" s="38"/>
      <c r="H90" s="38">
        <f t="shared" si="14"/>
        <v>0</v>
      </c>
    </row>
    <row r="91" spans="1:8" x14ac:dyDescent="0.25">
      <c r="A91" s="90"/>
      <c r="B91" s="90">
        <v>4212</v>
      </c>
      <c r="C91" s="90" t="s">
        <v>148</v>
      </c>
      <c r="D91" s="99">
        <v>1182</v>
      </c>
      <c r="E91" s="99" t="s">
        <v>97</v>
      </c>
      <c r="F91" s="92">
        <v>0</v>
      </c>
      <c r="G91" s="38"/>
      <c r="H91" s="38"/>
    </row>
    <row r="92" spans="1:8" s="36" customFormat="1" x14ac:dyDescent="0.25">
      <c r="A92" s="89"/>
      <c r="B92" s="89">
        <v>422</v>
      </c>
      <c r="C92" s="89" t="s">
        <v>149</v>
      </c>
      <c r="D92" s="98">
        <f>D93+D94+D95</f>
        <v>14516.650000000001</v>
      </c>
      <c r="E92" s="98">
        <f t="shared" ref="E92:F92" si="28">E93+E94+E95</f>
        <v>0</v>
      </c>
      <c r="F92" s="91">
        <f t="shared" si="28"/>
        <v>6399.97</v>
      </c>
      <c r="G92" s="38">
        <f t="shared" si="13"/>
        <v>44.087099985189418</v>
      </c>
      <c r="H92" s="38"/>
    </row>
    <row r="93" spans="1:8" x14ac:dyDescent="0.25">
      <c r="A93" s="90"/>
      <c r="B93" s="90">
        <v>4221</v>
      </c>
      <c r="C93" s="90" t="s">
        <v>150</v>
      </c>
      <c r="D93" s="99">
        <v>3145.13</v>
      </c>
      <c r="E93" s="99"/>
      <c r="F93" s="92">
        <v>0</v>
      </c>
      <c r="G93" s="38">
        <f t="shared" si="13"/>
        <v>0</v>
      </c>
      <c r="H93" s="38"/>
    </row>
    <row r="94" spans="1:8" x14ac:dyDescent="0.25">
      <c r="A94" s="90"/>
      <c r="B94" s="90">
        <v>4223</v>
      </c>
      <c r="C94" s="90" t="s">
        <v>151</v>
      </c>
      <c r="D94" s="99">
        <v>723.9</v>
      </c>
      <c r="E94" s="99"/>
      <c r="F94" s="92">
        <v>4727.08</v>
      </c>
      <c r="G94" s="38"/>
      <c r="H94" s="38"/>
    </row>
    <row r="95" spans="1:8" x14ac:dyDescent="0.25">
      <c r="A95" s="90"/>
      <c r="B95" s="90">
        <v>4227</v>
      </c>
      <c r="C95" s="90" t="s">
        <v>152</v>
      </c>
      <c r="D95" s="99">
        <v>10647.62</v>
      </c>
      <c r="E95" s="99"/>
      <c r="F95" s="92">
        <v>1672.89</v>
      </c>
      <c r="G95" s="38">
        <f t="shared" si="13"/>
        <v>15.711398415796207</v>
      </c>
      <c r="H95" s="38"/>
    </row>
    <row r="96" spans="1:8" s="36" customFormat="1" x14ac:dyDescent="0.25">
      <c r="A96" s="89"/>
      <c r="B96" s="89">
        <v>424</v>
      </c>
      <c r="C96" s="89" t="s">
        <v>153</v>
      </c>
      <c r="D96" s="98">
        <f>D97</f>
        <v>423.49</v>
      </c>
      <c r="E96" s="98">
        <f t="shared" ref="E96:F96" si="29">E97</f>
        <v>0</v>
      </c>
      <c r="F96" s="91">
        <f t="shared" si="29"/>
        <v>54.94</v>
      </c>
      <c r="G96" s="38">
        <f t="shared" si="13"/>
        <v>12.973151668280241</v>
      </c>
      <c r="H96" s="38"/>
    </row>
    <row r="97" spans="1:8" x14ac:dyDescent="0.25">
      <c r="A97" s="90"/>
      <c r="B97" s="90">
        <v>4241</v>
      </c>
      <c r="C97" s="90" t="s">
        <v>154</v>
      </c>
      <c r="D97" s="99">
        <v>423.49</v>
      </c>
      <c r="E97" s="98"/>
      <c r="F97" s="92">
        <v>54.94</v>
      </c>
      <c r="G97" s="38">
        <f t="shared" si="13"/>
        <v>12.973151668280241</v>
      </c>
      <c r="H97" s="38"/>
    </row>
    <row r="98" spans="1:8" s="36" customFormat="1" x14ac:dyDescent="0.25">
      <c r="A98" s="89"/>
      <c r="B98" s="153">
        <v>45</v>
      </c>
      <c r="C98" s="153" t="s">
        <v>196</v>
      </c>
      <c r="D98" s="89"/>
      <c r="E98" s="98">
        <v>13000</v>
      </c>
      <c r="F98" s="89"/>
      <c r="G98" s="89"/>
      <c r="H98" s="89"/>
    </row>
  </sheetData>
  <mergeCells count="3">
    <mergeCell ref="A31:H31"/>
    <mergeCell ref="A3:H3"/>
    <mergeCell ref="A5:H5"/>
  </mergeCells>
  <pageMargins left="0.7" right="0.7" top="0.75" bottom="0.75" header="0.3" footer="0.3"/>
  <pageSetup paperSize="9" scale="72" fitToHeight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2"/>
  <sheetViews>
    <sheetView topLeftCell="A28" workbookViewId="0">
      <selection activeCell="D12" sqref="D12"/>
    </sheetView>
  </sheetViews>
  <sheetFormatPr defaultRowHeight="15" x14ac:dyDescent="0.25"/>
  <cols>
    <col min="1" max="6" width="25.28515625" customWidth="1"/>
    <col min="7" max="8" width="9.140625" style="54"/>
  </cols>
  <sheetData>
    <row r="1" spans="1:18" ht="18" x14ac:dyDescent="0.25">
      <c r="C1" s="16"/>
      <c r="D1" s="16"/>
      <c r="E1" s="66"/>
      <c r="F1" s="5"/>
    </row>
    <row r="2" spans="1:18" ht="18" customHeight="1" x14ac:dyDescent="0.25">
      <c r="A2" s="178" t="s">
        <v>4</v>
      </c>
      <c r="B2" s="178"/>
      <c r="C2" s="178"/>
      <c r="D2" s="178"/>
      <c r="E2" s="178"/>
      <c r="F2" s="178"/>
    </row>
    <row r="3" spans="1:18" ht="18" x14ac:dyDescent="0.25">
      <c r="A3" s="16"/>
      <c r="B3" s="66"/>
      <c r="C3" s="16"/>
      <c r="D3" s="16"/>
      <c r="E3" s="66"/>
      <c r="F3" s="5"/>
    </row>
    <row r="4" spans="1:18" ht="15.75" customHeight="1" x14ac:dyDescent="0.25">
      <c r="A4" s="178" t="s">
        <v>33</v>
      </c>
      <c r="B4" s="178"/>
      <c r="C4" s="178"/>
      <c r="D4" s="178"/>
      <c r="E4" s="178"/>
      <c r="F4" s="178"/>
    </row>
    <row r="5" spans="1:18" ht="18" x14ac:dyDescent="0.25">
      <c r="A5" s="16"/>
      <c r="B5" s="66"/>
      <c r="C5" s="16"/>
      <c r="D5" s="16"/>
      <c r="E5" s="66"/>
      <c r="F5" s="5"/>
    </row>
    <row r="6" spans="1:18" s="70" customFormat="1" x14ac:dyDescent="0.25">
      <c r="A6" s="68" t="s">
        <v>35</v>
      </c>
      <c r="B6" s="140" t="s">
        <v>96</v>
      </c>
      <c r="C6" s="68" t="s">
        <v>192</v>
      </c>
      <c r="D6" s="68" t="s">
        <v>193</v>
      </c>
      <c r="E6" s="68" t="s">
        <v>93</v>
      </c>
      <c r="F6" s="68" t="s">
        <v>93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18" x14ac:dyDescent="0.25">
      <c r="A7" s="27" t="s">
        <v>0</v>
      </c>
      <c r="B7" s="130">
        <f>B8+B10+B12+B18+B20</f>
        <v>1644438.8099999998</v>
      </c>
      <c r="C7" s="130">
        <f>C8+C10+C12+C18+C20</f>
        <v>2950603</v>
      </c>
      <c r="D7" s="130">
        <f>D8+D10+D12+D18+D20</f>
        <v>1798803.52</v>
      </c>
      <c r="E7" s="38">
        <f>D7/B7*100</f>
        <v>109.38707533909395</v>
      </c>
      <c r="F7" s="38">
        <f>D7/C7*100</f>
        <v>60.963929068058299</v>
      </c>
      <c r="I7" s="54"/>
      <c r="J7" s="54"/>
      <c r="K7" s="54"/>
      <c r="L7" s="54"/>
      <c r="M7" s="54"/>
      <c r="N7" s="54"/>
      <c r="O7" s="54"/>
      <c r="P7" s="54"/>
      <c r="Q7" s="54"/>
      <c r="R7" s="54"/>
    </row>
    <row r="8" spans="1:18" x14ac:dyDescent="0.25">
      <c r="A8" s="17" t="s">
        <v>37</v>
      </c>
      <c r="B8" s="130">
        <f>B9</f>
        <v>31306.49</v>
      </c>
      <c r="C8" s="130">
        <f>C9</f>
        <v>72526</v>
      </c>
      <c r="D8" s="130">
        <f>D9</f>
        <v>21463.65</v>
      </c>
      <c r="E8" s="38">
        <f t="shared" ref="E8:E15" si="0">D8/B8*100</f>
        <v>68.559745918498052</v>
      </c>
      <c r="F8" s="38">
        <f t="shared" ref="F8:F16" si="1">D8/C8*100</f>
        <v>29.594421310978134</v>
      </c>
    </row>
    <row r="9" spans="1:18" x14ac:dyDescent="0.25">
      <c r="A9" s="10" t="s">
        <v>85</v>
      </c>
      <c r="B9" s="75">
        <v>31306.49</v>
      </c>
      <c r="C9" s="40">
        <v>72526</v>
      </c>
      <c r="D9" s="40">
        <v>21463.65</v>
      </c>
      <c r="E9" s="38">
        <f t="shared" si="0"/>
        <v>68.559745918498052</v>
      </c>
      <c r="F9" s="38">
        <f t="shared" si="1"/>
        <v>29.594421310978134</v>
      </c>
    </row>
    <row r="10" spans="1:18" s="36" customFormat="1" x14ac:dyDescent="0.25">
      <c r="A10" s="35" t="s">
        <v>38</v>
      </c>
      <c r="B10" s="39">
        <f>B11</f>
        <v>17208.93</v>
      </c>
      <c r="C10" s="39">
        <f>C11</f>
        <v>24003</v>
      </c>
      <c r="D10" s="39">
        <f>D11</f>
        <v>10076.459999999999</v>
      </c>
      <c r="E10" s="38">
        <f t="shared" si="0"/>
        <v>58.553669519255401</v>
      </c>
      <c r="F10" s="38">
        <f t="shared" si="1"/>
        <v>41.980002499687536</v>
      </c>
      <c r="G10" s="53"/>
      <c r="H10" s="54"/>
    </row>
    <row r="11" spans="1:18" x14ac:dyDescent="0.25">
      <c r="A11" s="9" t="s">
        <v>66</v>
      </c>
      <c r="B11" s="76">
        <v>17208.93</v>
      </c>
      <c r="C11" s="40">
        <v>24003</v>
      </c>
      <c r="D11" s="40">
        <v>10076.459999999999</v>
      </c>
      <c r="E11" s="38">
        <f t="shared" si="0"/>
        <v>58.553669519255401</v>
      </c>
      <c r="F11" s="38">
        <f t="shared" si="1"/>
        <v>41.980002499687536</v>
      </c>
    </row>
    <row r="12" spans="1:18" s="36" customFormat="1" x14ac:dyDescent="0.25">
      <c r="A12" s="8" t="s">
        <v>36</v>
      </c>
      <c r="B12" s="39">
        <f t="shared" ref="B12:C12" si="2">B13+B14+B15+B16+B17</f>
        <v>1595923.39</v>
      </c>
      <c r="C12" s="39">
        <f t="shared" si="2"/>
        <v>2853974</v>
      </c>
      <c r="D12" s="39">
        <f>D13+D14+D15+D16+D17</f>
        <v>1767263.41</v>
      </c>
      <c r="E12" s="38">
        <f t="shared" si="0"/>
        <v>110.73610557208514</v>
      </c>
      <c r="F12" s="38">
        <f t="shared" si="1"/>
        <v>61.922898036211961</v>
      </c>
      <c r="G12" s="53"/>
      <c r="H12" s="54"/>
    </row>
    <row r="13" spans="1:18" ht="25.5" x14ac:dyDescent="0.25">
      <c r="A13" s="30" t="s">
        <v>62</v>
      </c>
      <c r="B13" s="40">
        <v>39914.019999999997</v>
      </c>
      <c r="C13" s="40">
        <v>92420</v>
      </c>
      <c r="D13" s="40">
        <v>47964.800000000003</v>
      </c>
      <c r="E13" s="38">
        <f t="shared" si="0"/>
        <v>120.17030607290373</v>
      </c>
      <c r="F13" s="38">
        <f t="shared" si="1"/>
        <v>51.898723220082232</v>
      </c>
    </row>
    <row r="14" spans="1:18" ht="25.5" x14ac:dyDescent="0.25">
      <c r="A14" s="30" t="s">
        <v>61</v>
      </c>
      <c r="B14" s="40">
        <v>143396.12</v>
      </c>
      <c r="C14" s="40">
        <v>294825</v>
      </c>
      <c r="D14" s="40">
        <v>131207.69</v>
      </c>
      <c r="E14" s="38">
        <f t="shared" si="0"/>
        <v>91.500167508019047</v>
      </c>
      <c r="F14" s="38">
        <f t="shared" si="1"/>
        <v>44.503583481726452</v>
      </c>
    </row>
    <row r="15" spans="1:18" ht="25.5" x14ac:dyDescent="0.25">
      <c r="A15" s="14" t="s">
        <v>69</v>
      </c>
      <c r="B15" s="40">
        <v>1365119.53</v>
      </c>
      <c r="C15" s="40">
        <v>2419994</v>
      </c>
      <c r="D15" s="40">
        <v>1562357.48</v>
      </c>
      <c r="E15" s="38">
        <f t="shared" si="0"/>
        <v>114.44840145243545</v>
      </c>
      <c r="F15" s="38">
        <f t="shared" si="1"/>
        <v>64.560386513354999</v>
      </c>
    </row>
    <row r="16" spans="1:18" ht="25.5" x14ac:dyDescent="0.25">
      <c r="A16" s="30" t="s">
        <v>75</v>
      </c>
      <c r="B16" s="40">
        <v>43815.39</v>
      </c>
      <c r="C16" s="40">
        <v>46735</v>
      </c>
      <c r="D16" s="40">
        <v>25283.439999999999</v>
      </c>
      <c r="E16" s="38">
        <v>0</v>
      </c>
      <c r="F16" s="38">
        <f t="shared" si="1"/>
        <v>54.099582753824748</v>
      </c>
    </row>
    <row r="17" spans="1:15" ht="25.5" x14ac:dyDescent="0.25">
      <c r="A17" s="100" t="s">
        <v>168</v>
      </c>
      <c r="B17" s="78">
        <v>3678.33</v>
      </c>
      <c r="C17" s="78"/>
      <c r="D17" s="78">
        <v>450</v>
      </c>
      <c r="E17" s="38"/>
      <c r="F17" s="38"/>
    </row>
    <row r="18" spans="1:15" s="36" customFormat="1" x14ac:dyDescent="0.25">
      <c r="A18" s="27" t="s">
        <v>86</v>
      </c>
      <c r="B18" s="39">
        <f>B19</f>
        <v>0</v>
      </c>
      <c r="C18" s="39">
        <f>C19</f>
        <v>0</v>
      </c>
      <c r="D18" s="39"/>
      <c r="E18" s="38"/>
      <c r="F18" s="38"/>
      <c r="G18" s="53"/>
      <c r="H18" s="54"/>
    </row>
    <row r="19" spans="1:15" x14ac:dyDescent="0.25">
      <c r="A19" s="10" t="s">
        <v>83</v>
      </c>
      <c r="B19" s="75">
        <v>0</v>
      </c>
      <c r="C19" s="40">
        <v>0</v>
      </c>
      <c r="D19" s="40"/>
      <c r="E19" s="38"/>
      <c r="F19" s="38"/>
    </row>
    <row r="20" spans="1:15" s="36" customFormat="1" x14ac:dyDescent="0.25">
      <c r="A20" s="37" t="s">
        <v>87</v>
      </c>
      <c r="B20" s="39">
        <f>B21</f>
        <v>0</v>
      </c>
      <c r="C20" s="39">
        <f>C21</f>
        <v>100</v>
      </c>
      <c r="D20" s="39">
        <f>D21</f>
        <v>0</v>
      </c>
      <c r="E20" s="38"/>
      <c r="F20" s="38"/>
      <c r="G20" s="53"/>
      <c r="H20" s="54"/>
    </row>
    <row r="21" spans="1:15" ht="25.5" x14ac:dyDescent="0.25">
      <c r="A21" s="30" t="s">
        <v>67</v>
      </c>
      <c r="B21" s="131">
        <v>0</v>
      </c>
      <c r="C21" s="40">
        <v>100</v>
      </c>
      <c r="D21" s="40">
        <v>0</v>
      </c>
      <c r="E21" s="38"/>
      <c r="F21" s="38"/>
    </row>
    <row r="24" spans="1:15" ht="15.75" customHeight="1" x14ac:dyDescent="0.25">
      <c r="A24" s="178" t="s">
        <v>34</v>
      </c>
      <c r="B24" s="178"/>
      <c r="C24" s="178"/>
      <c r="D24" s="178"/>
      <c r="E24" s="178"/>
      <c r="F24" s="178"/>
      <c r="J24" t="s">
        <v>157</v>
      </c>
    </row>
    <row r="25" spans="1:15" ht="18" x14ac:dyDescent="0.25">
      <c r="A25" s="16"/>
      <c r="B25" s="66"/>
      <c r="C25" s="16"/>
      <c r="D25" s="16"/>
      <c r="E25" s="66"/>
      <c r="F25" s="5"/>
    </row>
    <row r="26" spans="1:15" s="71" customFormat="1" x14ac:dyDescent="0.25">
      <c r="A26" s="68" t="s">
        <v>35</v>
      </c>
      <c r="B26" s="140" t="s">
        <v>96</v>
      </c>
      <c r="C26" s="68" t="s">
        <v>192</v>
      </c>
      <c r="D26" s="68" t="s">
        <v>193</v>
      </c>
      <c r="E26" s="68" t="s">
        <v>93</v>
      </c>
      <c r="F26" s="68" t="s">
        <v>93</v>
      </c>
      <c r="G26" s="53"/>
      <c r="H26" s="53"/>
      <c r="I26" s="53"/>
      <c r="J26" s="53"/>
      <c r="K26" s="53"/>
      <c r="L26" s="53"/>
      <c r="M26" s="53"/>
      <c r="N26" s="53"/>
      <c r="O26" s="53"/>
    </row>
    <row r="27" spans="1:15" x14ac:dyDescent="0.25">
      <c r="A27" s="27" t="s">
        <v>1</v>
      </c>
      <c r="B27" s="132">
        <f>B28+B30+B32+B38+B40</f>
        <v>1649653.32</v>
      </c>
      <c r="C27" s="132">
        <f>C28+C30+C32+C38+C40</f>
        <v>2950603</v>
      </c>
      <c r="D27" s="162">
        <f>D28+D30+D32+D38+D40</f>
        <v>2114730.58</v>
      </c>
      <c r="E27" s="38">
        <f>D27/B27*100</f>
        <v>128.1924240906568</v>
      </c>
      <c r="F27" s="38">
        <f>D27/C27*100</f>
        <v>71.671132307531721</v>
      </c>
      <c r="I27" s="54"/>
      <c r="J27" s="54"/>
      <c r="K27" s="54"/>
      <c r="L27" s="54"/>
      <c r="M27" s="54"/>
      <c r="N27" s="54"/>
      <c r="O27" s="54"/>
    </row>
    <row r="28" spans="1:15" ht="15.75" customHeight="1" x14ac:dyDescent="0.25">
      <c r="A28" s="17" t="s">
        <v>37</v>
      </c>
      <c r="B28" s="132">
        <f>B29</f>
        <v>31306.49</v>
      </c>
      <c r="C28" s="132">
        <f>C29</f>
        <v>72526</v>
      </c>
      <c r="D28" s="162">
        <f>D29</f>
        <v>27473.41</v>
      </c>
      <c r="E28" s="38">
        <f t="shared" ref="E28:E36" si="3">D28/B28*100</f>
        <v>87.756276733674071</v>
      </c>
      <c r="F28" s="38">
        <f t="shared" ref="F28:F36" si="4">D28/C28*100</f>
        <v>37.880773791467888</v>
      </c>
    </row>
    <row r="29" spans="1:15" x14ac:dyDescent="0.25">
      <c r="A29" s="10" t="s">
        <v>85</v>
      </c>
      <c r="B29" s="77">
        <v>31306.49</v>
      </c>
      <c r="C29" s="78">
        <v>72526</v>
      </c>
      <c r="D29" s="78">
        <v>27473.41</v>
      </c>
      <c r="E29" s="38">
        <f t="shared" si="3"/>
        <v>87.756276733674071</v>
      </c>
      <c r="F29" s="38">
        <f t="shared" si="4"/>
        <v>37.880773791467888</v>
      </c>
    </row>
    <row r="30" spans="1:15" x14ac:dyDescent="0.25">
      <c r="A30" s="35" t="s">
        <v>38</v>
      </c>
      <c r="B30" s="79">
        <f>B31</f>
        <v>25645.29</v>
      </c>
      <c r="C30" s="79">
        <v>24003</v>
      </c>
      <c r="D30" s="79">
        <f>D31</f>
        <v>72826.2</v>
      </c>
      <c r="E30" s="38">
        <f t="shared" si="3"/>
        <v>283.97495212571198</v>
      </c>
      <c r="F30" s="38">
        <f t="shared" si="4"/>
        <v>303.4045744281965</v>
      </c>
    </row>
    <row r="31" spans="1:15" x14ac:dyDescent="0.25">
      <c r="A31" s="9" t="s">
        <v>66</v>
      </c>
      <c r="B31" s="80">
        <v>25645.29</v>
      </c>
      <c r="C31" s="78">
        <v>24003</v>
      </c>
      <c r="D31" s="78">
        <v>72826.2</v>
      </c>
      <c r="E31" s="38">
        <f t="shared" si="3"/>
        <v>283.97495212571198</v>
      </c>
      <c r="F31" s="38">
        <f t="shared" si="4"/>
        <v>303.4045744281965</v>
      </c>
    </row>
    <row r="32" spans="1:15" x14ac:dyDescent="0.25">
      <c r="A32" s="8" t="s">
        <v>36</v>
      </c>
      <c r="B32" s="79">
        <f t="shared" ref="B32:C32" si="5">B33+B34+B35+B36+B37</f>
        <v>1592701.54</v>
      </c>
      <c r="C32" s="79">
        <f t="shared" si="5"/>
        <v>2853974</v>
      </c>
      <c r="D32" s="79">
        <f>D33+D34+D35+D36+D37</f>
        <v>2014430.9700000002</v>
      </c>
      <c r="E32" s="38">
        <f t="shared" si="3"/>
        <v>126.47887375057101</v>
      </c>
      <c r="F32" s="38">
        <f t="shared" si="4"/>
        <v>70.583367963408222</v>
      </c>
    </row>
    <row r="33" spans="1:6" ht="25.5" x14ac:dyDescent="0.25">
      <c r="A33" s="124" t="s">
        <v>62</v>
      </c>
      <c r="B33" s="78">
        <v>39914.019999999997</v>
      </c>
      <c r="C33" s="78">
        <v>92420</v>
      </c>
      <c r="D33" s="78">
        <v>50583.12</v>
      </c>
      <c r="E33" s="38">
        <f t="shared" si="3"/>
        <v>126.73020657904166</v>
      </c>
      <c r="F33" s="38">
        <f t="shared" si="4"/>
        <v>54.731789655918639</v>
      </c>
    </row>
    <row r="34" spans="1:6" ht="25.5" x14ac:dyDescent="0.25">
      <c r="A34" s="30" t="s">
        <v>61</v>
      </c>
      <c r="B34" s="78">
        <v>143396.12</v>
      </c>
      <c r="C34" s="78">
        <v>294825</v>
      </c>
      <c r="D34" s="78">
        <v>131207.69</v>
      </c>
      <c r="E34" s="38">
        <f t="shared" si="3"/>
        <v>91.500167508019047</v>
      </c>
      <c r="F34" s="38">
        <f t="shared" si="4"/>
        <v>44.503583481726452</v>
      </c>
    </row>
    <row r="35" spans="1:6" ht="25.5" x14ac:dyDescent="0.25">
      <c r="A35" s="14" t="s">
        <v>69</v>
      </c>
      <c r="B35" s="78">
        <v>1377699</v>
      </c>
      <c r="C35" s="78">
        <v>2419994</v>
      </c>
      <c r="D35" s="78">
        <v>1795901.8</v>
      </c>
      <c r="E35" s="38">
        <f t="shared" si="3"/>
        <v>130.35516466223754</v>
      </c>
      <c r="F35" s="38">
        <f t="shared" si="4"/>
        <v>74.211002176038448</v>
      </c>
    </row>
    <row r="36" spans="1:6" ht="25.5" x14ac:dyDescent="0.25">
      <c r="A36" s="30" t="s">
        <v>75</v>
      </c>
      <c r="B36" s="78">
        <v>28014.07</v>
      </c>
      <c r="C36" s="78">
        <v>46735</v>
      </c>
      <c r="D36" s="78">
        <v>36288.36</v>
      </c>
      <c r="E36" s="38">
        <f t="shared" si="3"/>
        <v>129.53619377691282</v>
      </c>
      <c r="F36" s="38">
        <f t="shared" si="4"/>
        <v>77.647073927463367</v>
      </c>
    </row>
    <row r="37" spans="1:6" ht="25.5" x14ac:dyDescent="0.25">
      <c r="A37" s="100" t="s">
        <v>168</v>
      </c>
      <c r="B37" s="78">
        <v>3678.33</v>
      </c>
      <c r="C37" s="78"/>
      <c r="D37" s="78">
        <v>450</v>
      </c>
      <c r="E37" s="38"/>
      <c r="F37" s="38"/>
    </row>
    <row r="38" spans="1:6" x14ac:dyDescent="0.25">
      <c r="A38" s="27" t="s">
        <v>86</v>
      </c>
      <c r="B38" s="79">
        <f>B39</f>
        <v>0</v>
      </c>
      <c r="C38" s="79">
        <f>C39</f>
        <v>0</v>
      </c>
      <c r="D38" s="79"/>
      <c r="E38" s="38"/>
      <c r="F38" s="38"/>
    </row>
    <row r="39" spans="1:6" x14ac:dyDescent="0.25">
      <c r="A39" s="10" t="s">
        <v>83</v>
      </c>
      <c r="B39" s="80">
        <v>0</v>
      </c>
      <c r="C39" s="78">
        <v>0</v>
      </c>
      <c r="D39" s="78"/>
      <c r="E39" s="38"/>
      <c r="F39" s="38"/>
    </row>
    <row r="40" spans="1:6" x14ac:dyDescent="0.25">
      <c r="A40" s="37" t="s">
        <v>87</v>
      </c>
      <c r="B40" s="79">
        <f>B41</f>
        <v>0</v>
      </c>
      <c r="C40" s="79">
        <f>C41</f>
        <v>100</v>
      </c>
      <c r="D40" s="79">
        <f>D41</f>
        <v>0</v>
      </c>
      <c r="E40" s="38"/>
      <c r="F40" s="38"/>
    </row>
    <row r="41" spans="1:6" ht="25.5" x14ac:dyDescent="0.25">
      <c r="A41" s="30" t="s">
        <v>67</v>
      </c>
      <c r="B41" s="133">
        <v>0</v>
      </c>
      <c r="C41" s="78">
        <v>100</v>
      </c>
      <c r="D41" s="78">
        <v>0</v>
      </c>
      <c r="E41" s="38"/>
      <c r="F41" s="38"/>
    </row>
    <row r="42" spans="1:6" x14ac:dyDescent="0.25">
      <c r="D42" s="54"/>
      <c r="E42" s="54"/>
    </row>
  </sheetData>
  <mergeCells count="3">
    <mergeCell ref="A2:F2"/>
    <mergeCell ref="A4:F4"/>
    <mergeCell ref="A24:F24"/>
  </mergeCells>
  <pageMargins left="0.7" right="0.7" top="0.75" bottom="0.75" header="0.3" footer="0.3"/>
  <pageSetup paperSize="9" scale="5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3"/>
  <sheetViews>
    <sheetView workbookViewId="0">
      <selection activeCell="D9" sqref="D9"/>
    </sheetView>
  </sheetViews>
  <sheetFormatPr defaultRowHeight="15" x14ac:dyDescent="0.25"/>
  <cols>
    <col min="1" max="2" width="37.7109375" customWidth="1"/>
    <col min="3" max="6" width="25.28515625" customWidth="1"/>
    <col min="8" max="8" width="11.7109375" bestFit="1" customWidth="1"/>
  </cols>
  <sheetData>
    <row r="1" spans="1:8" ht="18" x14ac:dyDescent="0.25">
      <c r="A1" s="4"/>
      <c r="B1" s="66"/>
      <c r="C1" s="4"/>
      <c r="D1" s="4"/>
      <c r="E1" s="66"/>
      <c r="F1" s="5"/>
    </row>
    <row r="2" spans="1:8" ht="18" x14ac:dyDescent="0.25">
      <c r="A2" s="4"/>
      <c r="B2" s="66"/>
      <c r="C2" s="4"/>
      <c r="D2" s="4"/>
      <c r="E2" s="66"/>
      <c r="F2" s="5"/>
    </row>
    <row r="3" spans="1:8" ht="15.75" x14ac:dyDescent="0.25">
      <c r="A3" s="178" t="s">
        <v>12</v>
      </c>
      <c r="B3" s="178"/>
      <c r="C3" s="188"/>
      <c r="D3" s="188"/>
      <c r="E3" s="188"/>
      <c r="F3" s="188"/>
    </row>
    <row r="4" spans="1:8" ht="18" x14ac:dyDescent="0.25">
      <c r="A4" s="4"/>
      <c r="B4" s="66"/>
      <c r="C4" s="4"/>
      <c r="D4" s="4"/>
      <c r="E4" s="66"/>
      <c r="F4" s="5"/>
    </row>
    <row r="5" spans="1:8" s="70" customFormat="1" x14ac:dyDescent="0.25">
      <c r="A5" s="68" t="s">
        <v>35</v>
      </c>
      <c r="B5" s="140" t="s">
        <v>96</v>
      </c>
      <c r="C5" s="68" t="s">
        <v>192</v>
      </c>
      <c r="D5" s="68" t="s">
        <v>193</v>
      </c>
      <c r="E5" s="68" t="s">
        <v>93</v>
      </c>
      <c r="F5" s="68" t="s">
        <v>93</v>
      </c>
    </row>
    <row r="6" spans="1:8" ht="15.75" customHeight="1" x14ac:dyDescent="0.25">
      <c r="A6" s="8" t="s">
        <v>13</v>
      </c>
      <c r="B6" s="39">
        <f>B7+B9</f>
        <v>1649653.32</v>
      </c>
      <c r="C6" s="39">
        <f t="shared" ref="C6:D6" si="0">C7+C9</f>
        <v>2946147</v>
      </c>
      <c r="D6" s="39">
        <f t="shared" si="0"/>
        <v>2112533.46</v>
      </c>
      <c r="E6" s="39">
        <f>D6/B6*100</f>
        <v>128.05923731902652</v>
      </c>
      <c r="F6" s="39">
        <f>D6/C6*100</f>
        <v>71.704957695593592</v>
      </c>
    </row>
    <row r="7" spans="1:8" ht="15.75" customHeight="1" x14ac:dyDescent="0.25">
      <c r="A7" s="8" t="s">
        <v>52</v>
      </c>
      <c r="B7" s="39">
        <f>B8</f>
        <v>1563567.51</v>
      </c>
      <c r="C7" s="39">
        <f t="shared" ref="C7:D7" si="1">C8</f>
        <v>2796147</v>
      </c>
      <c r="D7" s="39">
        <f t="shared" si="1"/>
        <v>2027642.53</v>
      </c>
      <c r="E7" s="39">
        <f t="shared" ref="E7:E10" si="2">D7/B7*100</f>
        <v>129.6805233564875</v>
      </c>
      <c r="F7" s="39">
        <f t="shared" ref="F7:F10" si="3">D7/C7*100</f>
        <v>72.515591276138196</v>
      </c>
    </row>
    <row r="8" spans="1:8" x14ac:dyDescent="0.25">
      <c r="A8" s="14" t="s">
        <v>53</v>
      </c>
      <c r="B8" s="40">
        <v>1563567.51</v>
      </c>
      <c r="C8" s="40">
        <v>2796147</v>
      </c>
      <c r="D8" s="40">
        <v>2027642.53</v>
      </c>
      <c r="E8" s="39">
        <f t="shared" si="2"/>
        <v>129.6805233564875</v>
      </c>
      <c r="F8" s="39">
        <f t="shared" si="3"/>
        <v>72.515591276138196</v>
      </c>
    </row>
    <row r="9" spans="1:8" s="36" customFormat="1" x14ac:dyDescent="0.25">
      <c r="A9" s="8" t="s">
        <v>54</v>
      </c>
      <c r="B9" s="39">
        <f>B10</f>
        <v>86085.81</v>
      </c>
      <c r="C9" s="39">
        <f t="shared" ref="C9:D9" si="4">C10</f>
        <v>150000</v>
      </c>
      <c r="D9" s="39">
        <f t="shared" si="4"/>
        <v>84890.93</v>
      </c>
      <c r="E9" s="39">
        <f t="shared" si="2"/>
        <v>98.611989595033137</v>
      </c>
      <c r="F9" s="39">
        <f t="shared" si="3"/>
        <v>56.593953333333324</v>
      </c>
      <c r="H9"/>
    </row>
    <row r="10" spans="1:8" ht="25.5" x14ac:dyDescent="0.25">
      <c r="A10" s="15" t="s">
        <v>55</v>
      </c>
      <c r="B10" s="40">
        <v>86085.81</v>
      </c>
      <c r="C10" s="40">
        <v>150000</v>
      </c>
      <c r="D10" s="40">
        <v>84890.93</v>
      </c>
      <c r="E10" s="39">
        <f t="shared" si="2"/>
        <v>98.611989595033137</v>
      </c>
      <c r="F10" s="39">
        <f t="shared" si="3"/>
        <v>56.593953333333324</v>
      </c>
    </row>
    <row r="23" spans="5:5" x14ac:dyDescent="0.25">
      <c r="E23" t="s">
        <v>97</v>
      </c>
    </row>
  </sheetData>
  <mergeCells count="1">
    <mergeCell ref="A3:F3"/>
  </mergeCells>
  <pageMargins left="0.7" right="0.7" top="0.75" bottom="0.75" header="0.3" footer="0.3"/>
  <pageSetup paperSize="9" scale="66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3"/>
  <sheetViews>
    <sheetView workbookViewId="0">
      <selection activeCell="F14" sqref="F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5.28515625" customWidth="1"/>
    <col min="4" max="8" width="25.28515625" customWidth="1"/>
    <col min="10" max="10" width="11.7109375" bestFit="1" customWidth="1"/>
  </cols>
  <sheetData>
    <row r="1" spans="1:8" ht="18" x14ac:dyDescent="0.25">
      <c r="A1" s="4"/>
      <c r="B1" s="4"/>
      <c r="C1" s="4"/>
      <c r="D1" s="66"/>
      <c r="E1" s="4"/>
      <c r="F1" s="4"/>
      <c r="G1" s="66"/>
      <c r="H1" s="5"/>
    </row>
    <row r="2" spans="1:8" ht="18" customHeight="1" x14ac:dyDescent="0.25">
      <c r="A2" s="178" t="s">
        <v>39</v>
      </c>
      <c r="B2" s="178"/>
      <c r="C2" s="178"/>
      <c r="D2" s="178"/>
      <c r="E2" s="178"/>
      <c r="F2" s="178"/>
      <c r="G2" s="178"/>
      <c r="H2" s="178"/>
    </row>
    <row r="3" spans="1:8" ht="18" x14ac:dyDescent="0.25">
      <c r="A3" s="4"/>
      <c r="B3" s="4"/>
      <c r="C3" s="4"/>
      <c r="D3" s="66"/>
      <c r="E3" s="4"/>
      <c r="F3" s="4"/>
      <c r="G3" s="66"/>
      <c r="H3" s="5"/>
    </row>
    <row r="4" spans="1:8" s="70" customFormat="1" x14ac:dyDescent="0.25">
      <c r="A4" s="68" t="s">
        <v>5</v>
      </c>
      <c r="B4" s="69" t="s">
        <v>6</v>
      </c>
      <c r="C4" s="69" t="s">
        <v>24</v>
      </c>
      <c r="D4" s="140" t="s">
        <v>96</v>
      </c>
      <c r="E4" s="68" t="s">
        <v>192</v>
      </c>
      <c r="F4" s="68" t="s">
        <v>193</v>
      </c>
      <c r="G4" s="68" t="s">
        <v>93</v>
      </c>
      <c r="H4" s="68" t="s">
        <v>93</v>
      </c>
    </row>
    <row r="5" spans="1:8" x14ac:dyDescent="0.25">
      <c r="A5" s="25"/>
      <c r="B5" s="26"/>
      <c r="C5" s="24" t="s">
        <v>41</v>
      </c>
      <c r="D5" s="24"/>
      <c r="E5" s="38"/>
      <c r="F5" s="38"/>
      <c r="G5" s="38"/>
      <c r="H5" s="38"/>
    </row>
    <row r="6" spans="1:8" ht="25.5" x14ac:dyDescent="0.25">
      <c r="A6" s="8">
        <v>8</v>
      </c>
      <c r="B6" s="8"/>
      <c r="C6" s="8" t="s">
        <v>14</v>
      </c>
      <c r="D6" s="8"/>
      <c r="E6" s="40"/>
      <c r="F6" s="40"/>
      <c r="G6" s="40"/>
      <c r="H6" s="40"/>
    </row>
    <row r="7" spans="1:8" s="87" customFormat="1" x14ac:dyDescent="0.25">
      <c r="A7" s="13"/>
      <c r="B7" s="13">
        <v>84</v>
      </c>
      <c r="C7" s="13" t="s">
        <v>19</v>
      </c>
      <c r="D7" s="13"/>
      <c r="E7" s="40"/>
      <c r="F7" s="40"/>
      <c r="G7" s="40"/>
      <c r="H7" s="40"/>
    </row>
    <row r="8" spans="1:8" x14ac:dyDescent="0.25">
      <c r="A8" s="8"/>
      <c r="B8" s="13"/>
      <c r="C8" s="28"/>
      <c r="D8" s="28"/>
      <c r="E8" s="40"/>
      <c r="F8" s="40"/>
      <c r="G8" s="40"/>
      <c r="H8" s="40"/>
    </row>
    <row r="9" spans="1:8" x14ac:dyDescent="0.25">
      <c r="A9" s="8"/>
      <c r="B9" s="13"/>
      <c r="C9" s="24" t="s">
        <v>44</v>
      </c>
      <c r="D9" s="39">
        <f>D10</f>
        <v>2079.7800000000002</v>
      </c>
      <c r="E9" s="39">
        <f>E10</f>
        <v>4456</v>
      </c>
      <c r="F9" s="39">
        <f>F10</f>
        <v>2197.1</v>
      </c>
      <c r="G9" s="39">
        <f>F9/D9*100</f>
        <v>105.64098125763302</v>
      </c>
      <c r="H9" s="39">
        <f>F9/E9*100</f>
        <v>49.306552962298021</v>
      </c>
    </row>
    <row r="10" spans="1:8" ht="25.5" x14ac:dyDescent="0.25">
      <c r="A10" s="11">
        <v>5</v>
      </c>
      <c r="B10" s="12"/>
      <c r="C10" s="17" t="s">
        <v>15</v>
      </c>
      <c r="D10" s="39">
        <f>D11</f>
        <v>2079.7800000000002</v>
      </c>
      <c r="E10" s="39">
        <f t="shared" ref="E10:F10" si="0">E11</f>
        <v>4456</v>
      </c>
      <c r="F10" s="39">
        <f t="shared" si="0"/>
        <v>2197.1</v>
      </c>
      <c r="G10" s="39">
        <f t="shared" ref="G10:G13" si="1">F10/D10*100</f>
        <v>105.64098125763302</v>
      </c>
      <c r="H10" s="39">
        <f t="shared" ref="H10:H13" si="2">F10/E10*100</f>
        <v>49.306552962298021</v>
      </c>
    </row>
    <row r="11" spans="1:8" s="36" customFormat="1" ht="25.5" x14ac:dyDescent="0.25">
      <c r="A11" s="8"/>
      <c r="B11" s="8">
        <v>54</v>
      </c>
      <c r="C11" s="17" t="s">
        <v>20</v>
      </c>
      <c r="D11" s="39">
        <f>D12</f>
        <v>2079.7800000000002</v>
      </c>
      <c r="E11" s="39">
        <f t="shared" ref="E11:F11" si="3">E12</f>
        <v>4456</v>
      </c>
      <c r="F11" s="39">
        <f t="shared" si="3"/>
        <v>2197.1</v>
      </c>
      <c r="G11" s="39">
        <f t="shared" si="1"/>
        <v>105.64098125763302</v>
      </c>
      <c r="H11" s="39">
        <f t="shared" si="2"/>
        <v>49.306552962298021</v>
      </c>
    </row>
    <row r="12" spans="1:8" s="36" customFormat="1" ht="37.5" customHeight="1" x14ac:dyDescent="0.25">
      <c r="A12" s="8"/>
      <c r="B12" s="8">
        <v>544</v>
      </c>
      <c r="C12" s="17" t="s">
        <v>155</v>
      </c>
      <c r="D12" s="39">
        <f>D13</f>
        <v>2079.7800000000002</v>
      </c>
      <c r="E12" s="39">
        <f t="shared" ref="E12:F12" si="4">E13</f>
        <v>4456</v>
      </c>
      <c r="F12" s="39">
        <f t="shared" si="4"/>
        <v>2197.1</v>
      </c>
      <c r="G12" s="39">
        <f t="shared" si="1"/>
        <v>105.64098125763302</v>
      </c>
      <c r="H12" s="39">
        <f t="shared" si="2"/>
        <v>49.306552962298021</v>
      </c>
    </row>
    <row r="13" spans="1:8" ht="38.25" x14ac:dyDescent="0.25">
      <c r="A13" s="13"/>
      <c r="B13" s="13">
        <v>5445</v>
      </c>
      <c r="C13" s="18" t="s">
        <v>156</v>
      </c>
      <c r="D13" s="40">
        <v>2079.7800000000002</v>
      </c>
      <c r="E13" s="40">
        <v>4456</v>
      </c>
      <c r="F13" s="40">
        <v>2197.1</v>
      </c>
      <c r="G13" s="39">
        <f t="shared" si="1"/>
        <v>105.64098125763302</v>
      </c>
      <c r="H13" s="39">
        <f t="shared" si="2"/>
        <v>49.306552962298021</v>
      </c>
    </row>
  </sheetData>
  <mergeCells count="1">
    <mergeCell ref="A2:H2"/>
  </mergeCells>
  <pageMargins left="0.7" right="0.7" top="0.75" bottom="0.75" header="0.3" footer="0.3"/>
  <pageSetup paperSize="9" scale="73" fitToHeight="0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2"/>
  <sheetViews>
    <sheetView workbookViewId="0">
      <selection activeCell="D13" sqref="D13"/>
    </sheetView>
  </sheetViews>
  <sheetFormatPr defaultRowHeight="15" x14ac:dyDescent="0.25"/>
  <cols>
    <col min="1" max="6" width="25.28515625" customWidth="1"/>
  </cols>
  <sheetData>
    <row r="1" spans="1:6" ht="18" customHeight="1" x14ac:dyDescent="0.25">
      <c r="A1" s="16"/>
      <c r="B1" s="66"/>
      <c r="C1" s="16"/>
      <c r="D1" s="16"/>
      <c r="E1" s="66"/>
      <c r="F1" s="16"/>
    </row>
    <row r="2" spans="1:6" ht="18" x14ac:dyDescent="0.25">
      <c r="A2" s="16"/>
      <c r="B2" s="66"/>
      <c r="C2" s="16"/>
      <c r="D2" s="16"/>
      <c r="E2" s="66"/>
      <c r="F2" s="5"/>
    </row>
    <row r="3" spans="1:6" ht="18" customHeight="1" x14ac:dyDescent="0.25">
      <c r="A3" s="178" t="s">
        <v>40</v>
      </c>
      <c r="B3" s="178"/>
      <c r="C3" s="178"/>
      <c r="D3" s="178"/>
      <c r="E3" s="178"/>
      <c r="F3" s="178"/>
    </row>
    <row r="4" spans="1:6" ht="18" x14ac:dyDescent="0.25">
      <c r="A4" s="16"/>
      <c r="B4" s="66"/>
      <c r="C4" s="16"/>
      <c r="D4" s="16"/>
      <c r="E4" s="66"/>
      <c r="F4" s="5"/>
    </row>
    <row r="5" spans="1:6" s="70" customFormat="1" x14ac:dyDescent="0.25">
      <c r="A5" s="69" t="s">
        <v>35</v>
      </c>
      <c r="B5" s="140" t="s">
        <v>96</v>
      </c>
      <c r="C5" s="68" t="s">
        <v>192</v>
      </c>
      <c r="D5" s="68" t="s">
        <v>193</v>
      </c>
      <c r="E5" s="68" t="s">
        <v>93</v>
      </c>
      <c r="F5" s="68" t="s">
        <v>93</v>
      </c>
    </row>
    <row r="6" spans="1:6" x14ac:dyDescent="0.25">
      <c r="A6" s="8" t="s">
        <v>41</v>
      </c>
      <c r="B6" s="8"/>
      <c r="C6" s="47"/>
      <c r="D6" s="47"/>
      <c r="E6" s="47"/>
      <c r="F6" s="47"/>
    </row>
    <row r="7" spans="1:6" ht="25.5" x14ac:dyDescent="0.25">
      <c r="A7" s="8" t="s">
        <v>42</v>
      </c>
      <c r="B7" s="8"/>
      <c r="C7" s="47"/>
      <c r="D7" s="47"/>
      <c r="E7" s="47"/>
      <c r="F7" s="47"/>
    </row>
    <row r="8" spans="1:6" ht="25.5" x14ac:dyDescent="0.25">
      <c r="A8" s="14" t="s">
        <v>43</v>
      </c>
      <c r="B8" s="14"/>
      <c r="C8" s="47"/>
      <c r="D8" s="47"/>
      <c r="E8" s="47"/>
      <c r="F8" s="47"/>
    </row>
    <row r="9" spans="1:6" x14ac:dyDescent="0.25">
      <c r="A9" s="14"/>
      <c r="B9" s="14"/>
      <c r="C9" s="47"/>
      <c r="D9" s="47"/>
      <c r="E9" s="47"/>
      <c r="F9" s="47"/>
    </row>
    <row r="10" spans="1:6" x14ac:dyDescent="0.25">
      <c r="A10" s="8" t="s">
        <v>44</v>
      </c>
      <c r="B10" s="48">
        <f t="shared" ref="B10:D11" si="0">B11</f>
        <v>2079.7800000000002</v>
      </c>
      <c r="C10" s="48">
        <f t="shared" si="0"/>
        <v>4456</v>
      </c>
      <c r="D10" s="48">
        <f t="shared" si="0"/>
        <v>2197.1</v>
      </c>
      <c r="E10" s="48">
        <f>D10/B10*100</f>
        <v>105.64098125763302</v>
      </c>
      <c r="F10" s="48">
        <f>D10/C10*100</f>
        <v>49.306552962298021</v>
      </c>
    </row>
    <row r="11" spans="1:6" x14ac:dyDescent="0.25">
      <c r="A11" s="17" t="s">
        <v>37</v>
      </c>
      <c r="B11" s="48">
        <f t="shared" si="0"/>
        <v>2079.7800000000002</v>
      </c>
      <c r="C11" s="48">
        <f t="shared" si="0"/>
        <v>4456</v>
      </c>
      <c r="D11" s="48">
        <f t="shared" si="0"/>
        <v>2197.1</v>
      </c>
      <c r="E11" s="48">
        <f t="shared" ref="E11:E12" si="1">D11/B11*100</f>
        <v>105.64098125763302</v>
      </c>
      <c r="F11" s="48">
        <f t="shared" ref="F11:F12" si="2">D11/C11*100</f>
        <v>49.306552962298021</v>
      </c>
    </row>
    <row r="12" spans="1:6" x14ac:dyDescent="0.25">
      <c r="A12" s="10" t="s">
        <v>51</v>
      </c>
      <c r="B12" s="47">
        <v>2079.7800000000002</v>
      </c>
      <c r="C12" s="47">
        <v>4456</v>
      </c>
      <c r="D12" s="47">
        <v>2197.1</v>
      </c>
      <c r="E12" s="48">
        <f t="shared" si="1"/>
        <v>105.64098125763302</v>
      </c>
      <c r="F12" s="48">
        <f t="shared" si="2"/>
        <v>49.306552962298021</v>
      </c>
    </row>
  </sheetData>
  <mergeCells count="1">
    <mergeCell ref="A3:F3"/>
  </mergeCells>
  <pageMargins left="0.7" right="0.7" top="0.75" bottom="0.75" header="0.3" footer="0.3"/>
  <pageSetup paperSize="9" scale="86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57"/>
  <sheetViews>
    <sheetView tabSelected="1" zoomScaleNormal="100" workbookViewId="0">
      <selection activeCell="G78" sqref="G78"/>
    </sheetView>
  </sheetViews>
  <sheetFormatPr defaultRowHeight="15" x14ac:dyDescent="0.25"/>
  <cols>
    <col min="1" max="1" width="11.7109375" customWidth="1"/>
    <col min="2" max="2" width="8.42578125" bestFit="1" customWidth="1"/>
    <col min="3" max="3" width="8.7109375" customWidth="1"/>
    <col min="4" max="4" width="43.140625" customWidth="1"/>
    <col min="5" max="5" width="30" customWidth="1"/>
    <col min="6" max="9" width="25.28515625" customWidth="1"/>
    <col min="11" max="11" width="9.140625" style="63"/>
    <col min="12" max="12" width="15.28515625" style="63" customWidth="1"/>
    <col min="13" max="13" width="22.28515625" style="63" customWidth="1"/>
    <col min="14" max="14" width="11.7109375" bestFit="1" customWidth="1"/>
  </cols>
  <sheetData>
    <row r="1" spans="1:14" ht="42" customHeight="1" x14ac:dyDescent="0.25">
      <c r="A1" s="178" t="s">
        <v>92</v>
      </c>
      <c r="B1" s="178"/>
      <c r="C1" s="178"/>
      <c r="D1" s="178"/>
      <c r="E1" s="178"/>
      <c r="F1" s="178"/>
      <c r="G1" s="178"/>
      <c r="H1" s="178"/>
      <c r="I1" s="178"/>
      <c r="J1" s="67"/>
    </row>
    <row r="2" spans="1:14" ht="18" x14ac:dyDescent="0.25">
      <c r="A2" s="4"/>
      <c r="B2" s="4"/>
      <c r="C2" s="4"/>
      <c r="D2" s="4"/>
      <c r="E2" s="66"/>
      <c r="F2" s="187"/>
      <c r="G2" s="187"/>
      <c r="H2" s="66"/>
      <c r="I2" s="5"/>
    </row>
    <row r="3" spans="1:14" ht="18" customHeight="1" x14ac:dyDescent="0.25">
      <c r="A3" s="178"/>
      <c r="B3" s="180"/>
      <c r="C3" s="180"/>
      <c r="D3" s="180"/>
      <c r="E3" s="180"/>
      <c r="F3" s="180"/>
      <c r="G3" s="180"/>
      <c r="H3" s="180"/>
      <c r="I3" s="180"/>
    </row>
    <row r="4" spans="1:14" ht="18" x14ac:dyDescent="0.25">
      <c r="A4" s="4"/>
      <c r="B4" s="4"/>
      <c r="C4" s="4"/>
      <c r="D4" s="4"/>
      <c r="E4" s="66"/>
      <c r="F4" s="4"/>
      <c r="G4" s="4"/>
      <c r="H4" s="66"/>
      <c r="I4" s="5"/>
    </row>
    <row r="5" spans="1:14" x14ac:dyDescent="0.25">
      <c r="A5" s="210" t="s">
        <v>16</v>
      </c>
      <c r="B5" s="211"/>
      <c r="C5" s="212"/>
      <c r="D5" s="69" t="s">
        <v>17</v>
      </c>
      <c r="E5" s="140" t="s">
        <v>96</v>
      </c>
      <c r="F5" s="68" t="s">
        <v>192</v>
      </c>
      <c r="G5" s="68" t="s">
        <v>193</v>
      </c>
      <c r="H5" s="68" t="s">
        <v>93</v>
      </c>
      <c r="I5" s="68" t="s">
        <v>93</v>
      </c>
    </row>
    <row r="6" spans="1:14" ht="25.5" x14ac:dyDescent="0.25">
      <c r="A6" s="192" t="s">
        <v>56</v>
      </c>
      <c r="B6" s="193"/>
      <c r="C6" s="194"/>
      <c r="D6" s="19" t="s">
        <v>58</v>
      </c>
      <c r="E6" s="48">
        <f>E7+E32+E59+E71+E149+E158+E180+E201+E207+E217+E223+E238+E65</f>
        <v>1649501.45</v>
      </c>
      <c r="F6" s="48">
        <f>F7+F32+F59+F71+F149+F158+F180+F201+F207+F217+F223+F238+F65</f>
        <v>2950603</v>
      </c>
      <c r="G6" s="48">
        <f>G7+G32+G59+G71+G149+G158+G180+G201+G207+G217+G223+G238+G65</f>
        <v>2114730.56</v>
      </c>
      <c r="H6" s="48">
        <f>G6/E6*100</f>
        <v>128.2042255858581</v>
      </c>
      <c r="I6" s="48">
        <f>G6/F6*100</f>
        <v>71.671131629704163</v>
      </c>
      <c r="K6" s="62"/>
      <c r="L6" s="64"/>
      <c r="M6" s="62"/>
      <c r="N6" s="64"/>
    </row>
    <row r="7" spans="1:14" ht="25.5" x14ac:dyDescent="0.25">
      <c r="A7" s="192" t="s">
        <v>57</v>
      </c>
      <c r="B7" s="193"/>
      <c r="C7" s="194"/>
      <c r="D7" s="19" t="s">
        <v>59</v>
      </c>
      <c r="E7" s="48">
        <f t="shared" ref="E7:G8" si="0">E8</f>
        <v>143396.12</v>
      </c>
      <c r="F7" s="48">
        <f t="shared" si="0"/>
        <v>294825</v>
      </c>
      <c r="G7" s="48">
        <f t="shared" si="0"/>
        <v>131207.69</v>
      </c>
      <c r="H7" s="48">
        <f t="shared" ref="H7:H70" si="1">G7/E7*100</f>
        <v>91.500167508019047</v>
      </c>
      <c r="I7" s="48">
        <f t="shared" ref="I7:I68" si="2">G7/F7*100</f>
        <v>44.503583481726452</v>
      </c>
      <c r="K7" s="62"/>
      <c r="L7" s="64"/>
      <c r="M7" s="62"/>
      <c r="N7" s="64"/>
    </row>
    <row r="8" spans="1:14" x14ac:dyDescent="0.25">
      <c r="A8" s="189" t="s">
        <v>60</v>
      </c>
      <c r="B8" s="190"/>
      <c r="C8" s="191"/>
      <c r="D8" s="23" t="s">
        <v>61</v>
      </c>
      <c r="E8" s="47">
        <f t="shared" si="0"/>
        <v>143396.12</v>
      </c>
      <c r="F8" s="47">
        <f t="shared" si="0"/>
        <v>294825</v>
      </c>
      <c r="G8" s="47">
        <f t="shared" si="0"/>
        <v>131207.69</v>
      </c>
      <c r="H8" s="48">
        <f t="shared" si="1"/>
        <v>91.500167508019047</v>
      </c>
      <c r="I8" s="48">
        <f t="shared" si="2"/>
        <v>44.503583481726452</v>
      </c>
      <c r="K8" s="62"/>
      <c r="L8" s="64"/>
      <c r="M8" s="62"/>
      <c r="N8" s="64"/>
    </row>
    <row r="9" spans="1:14" s="36" customFormat="1" x14ac:dyDescent="0.25">
      <c r="A9" s="192">
        <v>3</v>
      </c>
      <c r="B9" s="193"/>
      <c r="C9" s="194"/>
      <c r="D9" s="96" t="s">
        <v>9</v>
      </c>
      <c r="E9" s="48">
        <f>E29+E10</f>
        <v>143396.12</v>
      </c>
      <c r="F9" s="48">
        <f>F29+F10</f>
        <v>294825</v>
      </c>
      <c r="G9" s="48">
        <f>G29+G10</f>
        <v>131207.69</v>
      </c>
      <c r="H9" s="48">
        <f t="shared" si="1"/>
        <v>91.500167508019047</v>
      </c>
      <c r="I9" s="48">
        <f t="shared" si="2"/>
        <v>44.503583481726452</v>
      </c>
      <c r="K9" s="109"/>
      <c r="L9" s="110"/>
      <c r="M9" s="109"/>
      <c r="N9" s="110"/>
    </row>
    <row r="10" spans="1:14" s="36" customFormat="1" x14ac:dyDescent="0.25">
      <c r="A10" s="201">
        <v>32</v>
      </c>
      <c r="B10" s="202"/>
      <c r="C10" s="203"/>
      <c r="D10" s="96" t="s">
        <v>18</v>
      </c>
      <c r="E10" s="48">
        <f>E11+E20+E15+E27</f>
        <v>143396.12</v>
      </c>
      <c r="F10" s="48">
        <v>294025</v>
      </c>
      <c r="G10" s="48">
        <f>G11+G20+G15+G27</f>
        <v>131207.69</v>
      </c>
      <c r="H10" s="48">
        <f t="shared" si="1"/>
        <v>91.500167508019047</v>
      </c>
      <c r="I10" s="48">
        <f t="shared" si="2"/>
        <v>44.624671371482016</v>
      </c>
      <c r="K10" s="109"/>
      <c r="L10" s="109"/>
      <c r="M10" s="109"/>
      <c r="N10" s="110"/>
    </row>
    <row r="11" spans="1:14" s="36" customFormat="1" x14ac:dyDescent="0.25">
      <c r="A11" s="106">
        <v>321</v>
      </c>
      <c r="B11" s="107"/>
      <c r="C11" s="108"/>
      <c r="D11" s="96" t="s">
        <v>115</v>
      </c>
      <c r="E11" s="48">
        <f>E12+E14+E1+E13</f>
        <v>2850</v>
      </c>
      <c r="F11" s="48">
        <f t="shared" ref="F11" si="3">F12+F14+F1</f>
        <v>0</v>
      </c>
      <c r="G11" s="48">
        <f>G12+G14+G1+G13</f>
        <v>1260.8699999999999</v>
      </c>
      <c r="H11" s="48">
        <f t="shared" si="1"/>
        <v>44.241052631578945</v>
      </c>
      <c r="I11" s="48"/>
      <c r="K11" s="109"/>
      <c r="L11" s="109"/>
      <c r="M11" s="109"/>
      <c r="N11" s="110"/>
    </row>
    <row r="12" spans="1:14" x14ac:dyDescent="0.25">
      <c r="A12" s="83">
        <v>3211</v>
      </c>
      <c r="B12" s="84"/>
      <c r="C12" s="85"/>
      <c r="D12" s="82" t="s">
        <v>116</v>
      </c>
      <c r="E12" s="47">
        <v>1900</v>
      </c>
      <c r="F12" s="47"/>
      <c r="G12" s="47">
        <v>0</v>
      </c>
      <c r="H12" s="48">
        <f t="shared" si="1"/>
        <v>0</v>
      </c>
      <c r="I12" s="48"/>
      <c r="K12" s="62"/>
      <c r="L12" s="62"/>
      <c r="M12" s="62"/>
      <c r="N12" s="64"/>
    </row>
    <row r="13" spans="1:14" x14ac:dyDescent="0.25">
      <c r="A13" s="83">
        <v>3213</v>
      </c>
      <c r="B13" s="84"/>
      <c r="C13" s="85"/>
      <c r="D13" s="82" t="s">
        <v>166</v>
      </c>
      <c r="E13" s="47"/>
      <c r="F13" s="47"/>
      <c r="G13" s="47">
        <v>1260.8699999999999</v>
      </c>
      <c r="H13" s="48"/>
      <c r="I13" s="48"/>
      <c r="K13" s="62"/>
      <c r="L13" s="62"/>
      <c r="M13" s="62"/>
      <c r="N13" s="64"/>
    </row>
    <row r="14" spans="1:14" x14ac:dyDescent="0.25">
      <c r="A14" s="83">
        <v>3214</v>
      </c>
      <c r="B14" s="84"/>
      <c r="C14" s="85"/>
      <c r="D14" s="82" t="s">
        <v>169</v>
      </c>
      <c r="E14" s="47">
        <v>950</v>
      </c>
      <c r="F14" s="47"/>
      <c r="G14" s="47">
        <v>0</v>
      </c>
      <c r="H14" s="48">
        <f t="shared" si="1"/>
        <v>0</v>
      </c>
      <c r="I14" s="48"/>
      <c r="K14" s="62"/>
      <c r="L14" s="62"/>
      <c r="M14" s="62"/>
      <c r="N14" s="64"/>
    </row>
    <row r="15" spans="1:14" s="36" customFormat="1" x14ac:dyDescent="0.25">
      <c r="A15" s="106">
        <v>322</v>
      </c>
      <c r="B15" s="107"/>
      <c r="C15" s="108"/>
      <c r="D15" s="96" t="s">
        <v>120</v>
      </c>
      <c r="E15" s="48">
        <f>E16+E17+E18+E19</f>
        <v>25629.96</v>
      </c>
      <c r="F15" s="48"/>
      <c r="G15" s="48">
        <f>G16+G17+G18+G19</f>
        <v>19863.03</v>
      </c>
      <c r="H15" s="48">
        <f t="shared" si="1"/>
        <v>77.49926258175978</v>
      </c>
      <c r="I15" s="48"/>
      <c r="K15" s="109"/>
      <c r="L15" s="109"/>
      <c r="M15" s="109"/>
      <c r="N15" s="110"/>
    </row>
    <row r="16" spans="1:14" x14ac:dyDescent="0.25">
      <c r="A16" s="83">
        <v>3221</v>
      </c>
      <c r="B16" s="84"/>
      <c r="C16" s="85"/>
      <c r="D16" s="82" t="s">
        <v>161</v>
      </c>
      <c r="E16" s="47">
        <v>8593.48</v>
      </c>
      <c r="F16" s="47"/>
      <c r="G16" s="47">
        <v>7363.03</v>
      </c>
      <c r="H16" s="48">
        <f t="shared" si="1"/>
        <v>85.681586505117835</v>
      </c>
      <c r="I16" s="48"/>
      <c r="K16" s="62"/>
      <c r="L16" s="62"/>
      <c r="M16" s="62"/>
      <c r="N16" s="64"/>
    </row>
    <row r="17" spans="1:14" x14ac:dyDescent="0.25">
      <c r="A17" s="83">
        <v>3223</v>
      </c>
      <c r="B17" s="84"/>
      <c r="C17" s="85"/>
      <c r="D17" s="82" t="s">
        <v>122</v>
      </c>
      <c r="E17" s="47">
        <v>14965.61</v>
      </c>
      <c r="F17" s="47"/>
      <c r="G17" s="47">
        <v>9500</v>
      </c>
      <c r="H17" s="48">
        <f t="shared" si="1"/>
        <v>63.47886922083363</v>
      </c>
      <c r="I17" s="48"/>
      <c r="K17" s="62"/>
      <c r="L17" s="62"/>
      <c r="M17" s="62"/>
      <c r="N17" s="64"/>
    </row>
    <row r="18" spans="1:14" ht="13.5" customHeight="1" x14ac:dyDescent="0.25">
      <c r="A18" s="83">
        <v>3224</v>
      </c>
      <c r="B18" s="84"/>
      <c r="C18" s="85"/>
      <c r="D18" s="82" t="s">
        <v>162</v>
      </c>
      <c r="E18" s="47">
        <v>2070.87</v>
      </c>
      <c r="F18" s="47"/>
      <c r="G18" s="47">
        <v>3000</v>
      </c>
      <c r="H18" s="48">
        <f t="shared" si="1"/>
        <v>144.86665024844632</v>
      </c>
      <c r="I18" s="48"/>
      <c r="K18" s="62"/>
      <c r="L18" s="62"/>
      <c r="M18" s="62"/>
      <c r="N18" s="64"/>
    </row>
    <row r="19" spans="1:14" x14ac:dyDescent="0.25">
      <c r="A19" s="83">
        <v>3225</v>
      </c>
      <c r="B19" s="84"/>
      <c r="C19" s="85"/>
      <c r="D19" s="82" t="s">
        <v>163</v>
      </c>
      <c r="E19" s="47">
        <v>0</v>
      </c>
      <c r="F19" s="47"/>
      <c r="G19" s="47">
        <v>0</v>
      </c>
      <c r="H19" s="48"/>
      <c r="I19" s="48"/>
      <c r="K19" s="62"/>
      <c r="L19" s="62"/>
      <c r="M19" s="62"/>
      <c r="N19" s="64"/>
    </row>
    <row r="20" spans="1:14" s="36" customFormat="1" x14ac:dyDescent="0.25">
      <c r="A20" s="106">
        <v>323</v>
      </c>
      <c r="B20" s="107"/>
      <c r="C20" s="108"/>
      <c r="D20" s="96" t="s">
        <v>127</v>
      </c>
      <c r="E20" s="48">
        <f>E21+E22+E23+E24+E25+E26</f>
        <v>113492.15999999999</v>
      </c>
      <c r="F20" s="48"/>
      <c r="G20" s="48">
        <f>G21+G22+G23+G24+G25+G26</f>
        <v>108273.74</v>
      </c>
      <c r="H20" s="48">
        <f t="shared" si="1"/>
        <v>95.401955518337147</v>
      </c>
      <c r="I20" s="48"/>
      <c r="K20" s="109"/>
      <c r="L20" s="109"/>
      <c r="M20" s="109"/>
      <c r="N20" s="110"/>
    </row>
    <row r="21" spans="1:14" x14ac:dyDescent="0.25">
      <c r="A21" s="93">
        <v>3231</v>
      </c>
      <c r="B21" s="94"/>
      <c r="C21" s="95"/>
      <c r="D21" s="97" t="s">
        <v>128</v>
      </c>
      <c r="E21" s="47">
        <v>103901.53</v>
      </c>
      <c r="F21" s="47"/>
      <c r="G21" s="47">
        <v>102307.29</v>
      </c>
      <c r="H21" s="48">
        <f t="shared" si="1"/>
        <v>98.465624134697521</v>
      </c>
      <c r="I21" s="48"/>
      <c r="K21" s="62"/>
      <c r="L21" s="62"/>
      <c r="M21" s="62"/>
      <c r="N21" s="64"/>
    </row>
    <row r="22" spans="1:14" x14ac:dyDescent="0.25">
      <c r="A22" s="93">
        <v>3232</v>
      </c>
      <c r="B22" s="94"/>
      <c r="C22" s="95"/>
      <c r="D22" s="97" t="s">
        <v>164</v>
      </c>
      <c r="E22" s="47">
        <v>2624.11</v>
      </c>
      <c r="F22" s="47"/>
      <c r="G22" s="47">
        <v>0</v>
      </c>
      <c r="H22" s="48">
        <f t="shared" si="1"/>
        <v>0</v>
      </c>
      <c r="I22" s="48"/>
      <c r="K22" s="62"/>
      <c r="L22" s="62"/>
      <c r="M22" s="62"/>
      <c r="N22" s="64"/>
    </row>
    <row r="23" spans="1:14" x14ac:dyDescent="0.25">
      <c r="A23" s="93">
        <v>3234</v>
      </c>
      <c r="B23" s="94"/>
      <c r="C23" s="95"/>
      <c r="D23" s="97" t="s">
        <v>130</v>
      </c>
      <c r="E23" s="47">
        <v>1450.06</v>
      </c>
      <c r="F23" s="47"/>
      <c r="G23" s="47">
        <v>1953.49</v>
      </c>
      <c r="H23" s="48">
        <f t="shared" si="1"/>
        <v>134.71787374315548</v>
      </c>
      <c r="I23" s="48"/>
      <c r="K23" s="62"/>
      <c r="L23" s="62"/>
      <c r="M23" s="62"/>
      <c r="N23" s="64"/>
    </row>
    <row r="24" spans="1:14" x14ac:dyDescent="0.25">
      <c r="A24" s="93">
        <v>3235</v>
      </c>
      <c r="B24" s="94"/>
      <c r="C24" s="95"/>
      <c r="D24" s="97" t="s">
        <v>131</v>
      </c>
      <c r="E24" s="47">
        <v>1097.43</v>
      </c>
      <c r="F24" s="47"/>
      <c r="G24" s="47">
        <v>1829</v>
      </c>
      <c r="H24" s="48">
        <f t="shared" si="1"/>
        <v>166.66211056741659</v>
      </c>
      <c r="I24" s="48"/>
      <c r="K24" s="62"/>
      <c r="L24" s="62"/>
      <c r="M24" s="62"/>
      <c r="N24" s="64"/>
    </row>
    <row r="25" spans="1:14" x14ac:dyDescent="0.25">
      <c r="A25" s="93">
        <v>3236</v>
      </c>
      <c r="B25" s="94"/>
      <c r="C25" s="95"/>
      <c r="D25" s="97" t="s">
        <v>165</v>
      </c>
      <c r="E25" s="47">
        <v>3631.93</v>
      </c>
      <c r="F25" s="47"/>
      <c r="G25" s="47">
        <v>720</v>
      </c>
      <c r="H25" s="48">
        <f t="shared" si="1"/>
        <v>19.824170620028468</v>
      </c>
      <c r="I25" s="48"/>
      <c r="K25" s="62"/>
      <c r="L25" s="62"/>
      <c r="M25" s="62"/>
      <c r="N25" s="64"/>
    </row>
    <row r="26" spans="1:14" x14ac:dyDescent="0.25">
      <c r="A26" s="93">
        <v>3238</v>
      </c>
      <c r="B26" s="94"/>
      <c r="C26" s="95"/>
      <c r="D26" s="97" t="s">
        <v>133</v>
      </c>
      <c r="E26" s="47">
        <v>787.1</v>
      </c>
      <c r="F26" s="47"/>
      <c r="G26" s="47">
        <v>1463.96</v>
      </c>
      <c r="H26" s="48">
        <f t="shared" si="1"/>
        <v>185.99415576165671</v>
      </c>
      <c r="I26" s="48"/>
      <c r="K26" s="62"/>
      <c r="L26" s="62"/>
      <c r="M26" s="62"/>
      <c r="N26" s="64"/>
    </row>
    <row r="27" spans="1:14" s="36" customFormat="1" x14ac:dyDescent="0.25">
      <c r="A27" s="106">
        <v>329</v>
      </c>
      <c r="B27" s="107"/>
      <c r="C27" s="108"/>
      <c r="D27" s="96" t="s">
        <v>135</v>
      </c>
      <c r="E27" s="48">
        <f>E28</f>
        <v>1424</v>
      </c>
      <c r="F27" s="48"/>
      <c r="G27" s="48">
        <f>G28</f>
        <v>1810.05</v>
      </c>
      <c r="H27" s="48">
        <f t="shared" si="1"/>
        <v>127.11025280898876</v>
      </c>
      <c r="I27" s="48"/>
      <c r="K27" s="109"/>
      <c r="L27" s="109"/>
      <c r="M27" s="109"/>
      <c r="N27" s="110"/>
    </row>
    <row r="28" spans="1:14" x14ac:dyDescent="0.25">
      <c r="A28" s="93">
        <v>3292</v>
      </c>
      <c r="B28" s="94"/>
      <c r="C28" s="95"/>
      <c r="D28" s="97" t="s">
        <v>136</v>
      </c>
      <c r="E28" s="47">
        <v>1424</v>
      </c>
      <c r="F28" s="47"/>
      <c r="G28" s="47">
        <v>1810.05</v>
      </c>
      <c r="H28" s="48">
        <f t="shared" si="1"/>
        <v>127.11025280898876</v>
      </c>
      <c r="I28" s="48"/>
      <c r="K28" s="62"/>
      <c r="L28" s="62"/>
      <c r="M28" s="62"/>
      <c r="N28" s="64"/>
    </row>
    <row r="29" spans="1:14" s="36" customFormat="1" x14ac:dyDescent="0.25">
      <c r="A29" s="201">
        <v>34</v>
      </c>
      <c r="B29" s="202"/>
      <c r="C29" s="203"/>
      <c r="D29" s="116" t="s">
        <v>49</v>
      </c>
      <c r="E29" s="48">
        <f>E30</f>
        <v>0</v>
      </c>
      <c r="F29" s="48">
        <v>800</v>
      </c>
      <c r="G29" s="48">
        <v>0</v>
      </c>
      <c r="H29" s="48"/>
      <c r="I29" s="48">
        <f t="shared" si="2"/>
        <v>0</v>
      </c>
      <c r="K29" s="109"/>
      <c r="L29" s="110"/>
      <c r="M29" s="109"/>
      <c r="N29" s="110"/>
    </row>
    <row r="30" spans="1:14" s="36" customFormat="1" x14ac:dyDescent="0.25">
      <c r="A30" s="120">
        <v>343</v>
      </c>
      <c r="B30" s="121"/>
      <c r="C30" s="122"/>
      <c r="D30" s="116" t="s">
        <v>186</v>
      </c>
      <c r="E30" s="48">
        <f>E31</f>
        <v>0</v>
      </c>
      <c r="F30" s="48"/>
      <c r="G30" s="48"/>
      <c r="H30" s="48"/>
      <c r="I30" s="48"/>
      <c r="K30" s="109"/>
      <c r="L30" s="110"/>
      <c r="M30" s="109"/>
      <c r="N30" s="110"/>
    </row>
    <row r="31" spans="1:14" s="87" customFormat="1" x14ac:dyDescent="0.25">
      <c r="A31" s="125">
        <v>3431</v>
      </c>
      <c r="B31" s="126"/>
      <c r="C31" s="127"/>
      <c r="D31" s="28" t="s">
        <v>177</v>
      </c>
      <c r="E31" s="47">
        <v>0</v>
      </c>
      <c r="F31" s="47"/>
      <c r="G31" s="47"/>
      <c r="H31" s="48"/>
      <c r="I31" s="48"/>
      <c r="K31" s="62"/>
      <c r="L31" s="64"/>
      <c r="M31" s="62"/>
      <c r="N31" s="64"/>
    </row>
    <row r="32" spans="1:14" ht="25.5" x14ac:dyDescent="0.25">
      <c r="A32" s="192" t="s">
        <v>57</v>
      </c>
      <c r="B32" s="193"/>
      <c r="C32" s="194"/>
      <c r="D32" s="29" t="s">
        <v>197</v>
      </c>
      <c r="E32" s="48">
        <f>E33+E46</f>
        <v>48100.180000000008</v>
      </c>
      <c r="F32" s="48">
        <f>F33+F46</f>
        <v>122040</v>
      </c>
      <c r="G32" s="48">
        <f>G33+G46</f>
        <v>62057.18</v>
      </c>
      <c r="H32" s="48">
        <f t="shared" si="1"/>
        <v>129.01652343088944</v>
      </c>
      <c r="I32" s="48">
        <f t="shared" si="2"/>
        <v>50.849868895444118</v>
      </c>
      <c r="K32" s="62"/>
      <c r="L32" s="64"/>
      <c r="M32" s="62"/>
      <c r="N32" s="64"/>
    </row>
    <row r="33" spans="1:14" x14ac:dyDescent="0.25">
      <c r="A33" s="189" t="s">
        <v>60</v>
      </c>
      <c r="B33" s="190"/>
      <c r="C33" s="191"/>
      <c r="D33" s="30" t="s">
        <v>62</v>
      </c>
      <c r="E33" s="47">
        <f>E34</f>
        <v>33669.130000000005</v>
      </c>
      <c r="F33" s="47">
        <f>F34</f>
        <v>82420</v>
      </c>
      <c r="G33" s="47">
        <f>G34</f>
        <v>43440.11</v>
      </c>
      <c r="H33" s="48">
        <f t="shared" si="1"/>
        <v>129.02058948360113</v>
      </c>
      <c r="I33" s="48">
        <f t="shared" si="2"/>
        <v>52.705787430235382</v>
      </c>
      <c r="K33" s="62"/>
      <c r="L33" s="62"/>
      <c r="M33" s="62"/>
      <c r="N33" s="50"/>
    </row>
    <row r="34" spans="1:14" s="36" customFormat="1" x14ac:dyDescent="0.25">
      <c r="A34" s="192">
        <v>3</v>
      </c>
      <c r="B34" s="193"/>
      <c r="C34" s="194"/>
      <c r="D34" s="96" t="s">
        <v>9</v>
      </c>
      <c r="E34" s="48">
        <f>E35+E42</f>
        <v>33669.130000000005</v>
      </c>
      <c r="F34" s="48">
        <f>F35+F42</f>
        <v>82420</v>
      </c>
      <c r="G34" s="48">
        <f>G35+G42</f>
        <v>43440.11</v>
      </c>
      <c r="H34" s="48">
        <f t="shared" si="1"/>
        <v>129.02058948360113</v>
      </c>
      <c r="I34" s="48">
        <f t="shared" si="2"/>
        <v>52.705787430235382</v>
      </c>
      <c r="J34" s="53"/>
      <c r="K34" s="109"/>
      <c r="L34" s="109"/>
      <c r="M34" s="109"/>
      <c r="N34" s="114"/>
    </row>
    <row r="35" spans="1:14" s="36" customFormat="1" x14ac:dyDescent="0.25">
      <c r="A35" s="201">
        <v>31</v>
      </c>
      <c r="B35" s="202"/>
      <c r="C35" s="203"/>
      <c r="D35" s="96" t="s">
        <v>10</v>
      </c>
      <c r="E35" s="48">
        <f>E36+E38+E40</f>
        <v>31693.58</v>
      </c>
      <c r="F35" s="48">
        <v>73700</v>
      </c>
      <c r="G35" s="48">
        <f>G36+G38+G40</f>
        <v>41789.54</v>
      </c>
      <c r="H35" s="48">
        <f t="shared" si="1"/>
        <v>131.85490563073026</v>
      </c>
      <c r="I35" s="48">
        <f t="shared" si="2"/>
        <v>56.70222523744912</v>
      </c>
      <c r="K35" s="109"/>
      <c r="L35" s="109"/>
      <c r="M35" s="109"/>
      <c r="N35" s="115"/>
    </row>
    <row r="36" spans="1:14" s="36" customFormat="1" x14ac:dyDescent="0.25">
      <c r="A36" s="106">
        <v>311</v>
      </c>
      <c r="B36" s="107"/>
      <c r="C36" s="108"/>
      <c r="D36" s="96" t="s">
        <v>108</v>
      </c>
      <c r="E36" s="48">
        <f>E37</f>
        <v>23574.78</v>
      </c>
      <c r="F36" s="48"/>
      <c r="G36" s="48">
        <f>G37</f>
        <v>33707.61</v>
      </c>
      <c r="H36" s="48">
        <f t="shared" si="1"/>
        <v>142.98165242687313</v>
      </c>
      <c r="I36" s="48"/>
      <c r="K36" s="109"/>
      <c r="L36" s="109"/>
      <c r="M36" s="109"/>
      <c r="N36" s="115"/>
    </row>
    <row r="37" spans="1:14" s="87" customFormat="1" x14ac:dyDescent="0.25">
      <c r="A37" s="93">
        <v>3111</v>
      </c>
      <c r="B37" s="94"/>
      <c r="C37" s="95"/>
      <c r="D37" s="97" t="s">
        <v>109</v>
      </c>
      <c r="E37" s="47">
        <v>23574.78</v>
      </c>
      <c r="F37" s="47"/>
      <c r="G37" s="47">
        <v>33707.61</v>
      </c>
      <c r="H37" s="48">
        <f t="shared" si="1"/>
        <v>142.98165242687313</v>
      </c>
      <c r="I37" s="48"/>
      <c r="K37" s="62"/>
      <c r="L37" s="62"/>
      <c r="M37" s="62"/>
      <c r="N37" s="51"/>
    </row>
    <row r="38" spans="1:14" s="36" customFormat="1" x14ac:dyDescent="0.25">
      <c r="A38" s="106">
        <v>312</v>
      </c>
      <c r="B38" s="107"/>
      <c r="C38" s="108"/>
      <c r="D38" s="96" t="s">
        <v>112</v>
      </c>
      <c r="E38" s="48">
        <f>E39</f>
        <v>4229.01</v>
      </c>
      <c r="F38" s="48"/>
      <c r="G38" s="48">
        <f>G39</f>
        <v>2520</v>
      </c>
      <c r="H38" s="48">
        <f t="shared" si="1"/>
        <v>59.588414309732066</v>
      </c>
      <c r="I38" s="48"/>
      <c r="K38" s="109"/>
      <c r="L38" s="109"/>
      <c r="M38" s="109"/>
      <c r="N38" s="114"/>
    </row>
    <row r="39" spans="1:14" x14ac:dyDescent="0.25">
      <c r="A39" s="93">
        <v>3121</v>
      </c>
      <c r="B39" s="94"/>
      <c r="C39" s="95"/>
      <c r="D39" s="101" t="s">
        <v>112</v>
      </c>
      <c r="E39" s="47">
        <v>4229.01</v>
      </c>
      <c r="F39" s="47"/>
      <c r="G39" s="47">
        <v>2520</v>
      </c>
      <c r="H39" s="48">
        <f t="shared" si="1"/>
        <v>59.588414309732066</v>
      </c>
      <c r="I39" s="48"/>
      <c r="K39" s="62"/>
      <c r="L39" s="62"/>
      <c r="M39" s="62"/>
      <c r="N39" s="50"/>
    </row>
    <row r="40" spans="1:14" s="36" customFormat="1" x14ac:dyDescent="0.25">
      <c r="A40" s="106">
        <v>313</v>
      </c>
      <c r="B40" s="107"/>
      <c r="C40" s="108"/>
      <c r="D40" s="96" t="s">
        <v>113</v>
      </c>
      <c r="E40" s="48">
        <f>E41</f>
        <v>3889.79</v>
      </c>
      <c r="F40" s="48"/>
      <c r="G40" s="48">
        <f>G41</f>
        <v>5561.93</v>
      </c>
      <c r="H40" s="48">
        <f t="shared" si="1"/>
        <v>142.98792479799681</v>
      </c>
      <c r="I40" s="48"/>
      <c r="K40" s="109"/>
      <c r="L40" s="109"/>
      <c r="M40" s="109"/>
      <c r="N40" s="114"/>
    </row>
    <row r="41" spans="1:14" x14ac:dyDescent="0.25">
      <c r="A41" s="93">
        <v>3132</v>
      </c>
      <c r="B41" s="94"/>
      <c r="C41" s="95"/>
      <c r="D41" s="97" t="s">
        <v>170</v>
      </c>
      <c r="E41" s="47">
        <v>3889.79</v>
      </c>
      <c r="F41" s="47"/>
      <c r="G41" s="47">
        <v>5561.93</v>
      </c>
      <c r="H41" s="48">
        <f t="shared" si="1"/>
        <v>142.98792479799681</v>
      </c>
      <c r="I41" s="48"/>
      <c r="K41" s="62"/>
      <c r="L41" s="62"/>
      <c r="M41" s="62"/>
      <c r="N41" s="50"/>
    </row>
    <row r="42" spans="1:14" s="36" customFormat="1" x14ac:dyDescent="0.25">
      <c r="A42" s="106">
        <v>32</v>
      </c>
      <c r="B42" s="107"/>
      <c r="C42" s="108"/>
      <c r="D42" s="96" t="s">
        <v>18</v>
      </c>
      <c r="E42" s="48">
        <f>E43</f>
        <v>1975.55</v>
      </c>
      <c r="F42" s="48">
        <v>8720</v>
      </c>
      <c r="G42" s="48">
        <f>G43</f>
        <v>1650.57</v>
      </c>
      <c r="H42" s="48">
        <f t="shared" si="1"/>
        <v>83.54989749689959</v>
      </c>
      <c r="I42" s="48">
        <f t="shared" si="2"/>
        <v>18.928555045871558</v>
      </c>
      <c r="K42" s="109"/>
      <c r="L42" s="109"/>
      <c r="M42" s="109"/>
      <c r="N42" s="114"/>
    </row>
    <row r="43" spans="1:14" s="36" customFormat="1" x14ac:dyDescent="0.25">
      <c r="A43" s="106">
        <v>321</v>
      </c>
      <c r="B43" s="107"/>
      <c r="C43" s="108"/>
      <c r="D43" s="96" t="s">
        <v>171</v>
      </c>
      <c r="E43" s="48">
        <f>E44+E45</f>
        <v>1975.55</v>
      </c>
      <c r="F43" s="48"/>
      <c r="G43" s="48">
        <f>G44+G45</f>
        <v>1650.57</v>
      </c>
      <c r="H43" s="48">
        <f t="shared" si="1"/>
        <v>83.54989749689959</v>
      </c>
      <c r="I43" s="48"/>
      <c r="K43" s="109"/>
      <c r="L43" s="109"/>
      <c r="M43" s="109"/>
      <c r="N43" s="114"/>
    </row>
    <row r="44" spans="1:14" x14ac:dyDescent="0.25">
      <c r="A44" s="93">
        <v>3211</v>
      </c>
      <c r="B44" s="94"/>
      <c r="C44" s="95"/>
      <c r="D44" s="101" t="s">
        <v>116</v>
      </c>
      <c r="E44" s="47">
        <v>206.58</v>
      </c>
      <c r="F44" s="47"/>
      <c r="G44" s="47">
        <v>252</v>
      </c>
      <c r="H44" s="48">
        <f t="shared" si="1"/>
        <v>121.98663955852453</v>
      </c>
      <c r="I44" s="48"/>
      <c r="K44" s="62"/>
      <c r="L44" s="62"/>
      <c r="M44" s="62"/>
      <c r="N44" s="50"/>
    </row>
    <row r="45" spans="1:14" x14ac:dyDescent="0.25">
      <c r="A45" s="93">
        <v>3212</v>
      </c>
      <c r="B45" s="94"/>
      <c r="C45" s="95"/>
      <c r="D45" s="97" t="s">
        <v>172</v>
      </c>
      <c r="E45" s="47">
        <v>1768.97</v>
      </c>
      <c r="F45" s="47"/>
      <c r="G45" s="47">
        <v>1398.57</v>
      </c>
      <c r="H45" s="48">
        <f t="shared" si="1"/>
        <v>79.0612616381284</v>
      </c>
      <c r="I45" s="48"/>
      <c r="K45" s="62"/>
      <c r="L45" s="62"/>
      <c r="M45" s="62"/>
      <c r="N45" s="50"/>
    </row>
    <row r="46" spans="1:14" ht="17.25" customHeight="1" x14ac:dyDescent="0.25">
      <c r="A46" s="189" t="s">
        <v>60</v>
      </c>
      <c r="B46" s="190"/>
      <c r="C46" s="191"/>
      <c r="D46" s="52" t="s">
        <v>64</v>
      </c>
      <c r="E46" s="47">
        <f t="shared" ref="E46:F46" si="4">E47</f>
        <v>14431.05</v>
      </c>
      <c r="F46" s="47">
        <f t="shared" si="4"/>
        <v>39620</v>
      </c>
      <c r="G46" s="47">
        <f>G47</f>
        <v>18617.07</v>
      </c>
      <c r="H46" s="48">
        <f t="shared" si="1"/>
        <v>129.00703690999615</v>
      </c>
      <c r="I46" s="48">
        <f t="shared" si="2"/>
        <v>46.989071176173645</v>
      </c>
      <c r="K46" s="62"/>
      <c r="L46" s="62"/>
      <c r="M46" s="62"/>
      <c r="N46" s="50"/>
    </row>
    <row r="47" spans="1:14" x14ac:dyDescent="0.25">
      <c r="A47" s="192">
        <v>3</v>
      </c>
      <c r="B47" s="193"/>
      <c r="C47" s="194"/>
      <c r="D47" s="96" t="s">
        <v>9</v>
      </c>
      <c r="E47" s="48">
        <f t="shared" ref="E47:F47" si="5">E48+E55</f>
        <v>14431.05</v>
      </c>
      <c r="F47" s="48">
        <f t="shared" si="5"/>
        <v>39620</v>
      </c>
      <c r="G47" s="48">
        <f>G48+G55</f>
        <v>18617.07</v>
      </c>
      <c r="H47" s="48">
        <f t="shared" si="1"/>
        <v>129.00703690999615</v>
      </c>
      <c r="I47" s="48">
        <f t="shared" si="2"/>
        <v>46.989071176173645</v>
      </c>
      <c r="K47" s="62"/>
      <c r="L47" s="62"/>
      <c r="M47" s="62"/>
      <c r="N47" s="50"/>
    </row>
    <row r="48" spans="1:14" x14ac:dyDescent="0.25">
      <c r="A48" s="201">
        <v>31</v>
      </c>
      <c r="B48" s="202"/>
      <c r="C48" s="203"/>
      <c r="D48" s="96" t="s">
        <v>10</v>
      </c>
      <c r="E48" s="48">
        <f t="shared" ref="E48" si="6">E49+E51+E53</f>
        <v>13582.97</v>
      </c>
      <c r="F48" s="48">
        <v>36000</v>
      </c>
      <c r="G48" s="48">
        <f>G49+G51+G53</f>
        <v>17909.72</v>
      </c>
      <c r="H48" s="48">
        <f t="shared" si="1"/>
        <v>131.85422628482578</v>
      </c>
      <c r="I48" s="48">
        <f t="shared" si="2"/>
        <v>49.74922222222223</v>
      </c>
      <c r="K48" s="62"/>
      <c r="L48" s="62"/>
      <c r="M48" s="62"/>
      <c r="N48" s="50"/>
    </row>
    <row r="49" spans="1:14" x14ac:dyDescent="0.25">
      <c r="A49" s="106">
        <v>311</v>
      </c>
      <c r="B49" s="107"/>
      <c r="C49" s="108"/>
      <c r="D49" s="102" t="s">
        <v>108</v>
      </c>
      <c r="E49" s="48">
        <f t="shared" ref="E49:F49" si="7">E50</f>
        <v>10103.48</v>
      </c>
      <c r="F49" s="48">
        <f t="shared" si="7"/>
        <v>0</v>
      </c>
      <c r="G49" s="48">
        <f>G50</f>
        <v>14446.07</v>
      </c>
      <c r="H49" s="48">
        <f t="shared" si="1"/>
        <v>142.98113125378583</v>
      </c>
      <c r="I49" s="48"/>
      <c r="K49" s="62"/>
      <c r="L49" s="62"/>
      <c r="M49" s="62"/>
      <c r="N49" s="50"/>
    </row>
    <row r="50" spans="1:14" x14ac:dyDescent="0.25">
      <c r="A50" s="93">
        <v>3111</v>
      </c>
      <c r="B50" s="94"/>
      <c r="C50" s="95"/>
      <c r="D50" s="101" t="s">
        <v>109</v>
      </c>
      <c r="E50" s="47">
        <v>10103.48</v>
      </c>
      <c r="F50" s="47"/>
      <c r="G50" s="47">
        <v>14446.07</v>
      </c>
      <c r="H50" s="48">
        <f t="shared" si="1"/>
        <v>142.98113125378583</v>
      </c>
      <c r="I50" s="48"/>
      <c r="K50" s="62"/>
      <c r="L50" s="62"/>
      <c r="M50" s="62"/>
      <c r="N50" s="50"/>
    </row>
    <row r="51" spans="1:14" x14ac:dyDescent="0.25">
      <c r="A51" s="106">
        <v>312</v>
      </c>
      <c r="B51" s="107"/>
      <c r="C51" s="108"/>
      <c r="D51" s="102" t="s">
        <v>112</v>
      </c>
      <c r="E51" s="48">
        <f t="shared" ref="E51:F51" si="8">E52</f>
        <v>1812.43</v>
      </c>
      <c r="F51" s="48">
        <f t="shared" si="8"/>
        <v>0</v>
      </c>
      <c r="G51" s="48">
        <f>G52</f>
        <v>1080</v>
      </c>
      <c r="H51" s="48">
        <f t="shared" si="1"/>
        <v>59.588508245835705</v>
      </c>
      <c r="I51" s="48"/>
      <c r="K51" s="62"/>
      <c r="L51" s="62"/>
      <c r="M51" s="62"/>
      <c r="N51" s="50"/>
    </row>
    <row r="52" spans="1:14" x14ac:dyDescent="0.25">
      <c r="A52" s="93">
        <v>3121</v>
      </c>
      <c r="B52" s="94"/>
      <c r="C52" s="95"/>
      <c r="D52" s="101" t="s">
        <v>112</v>
      </c>
      <c r="E52" s="47">
        <v>1812.43</v>
      </c>
      <c r="F52" s="47"/>
      <c r="G52" s="47">
        <v>1080</v>
      </c>
      <c r="H52" s="48">
        <f t="shared" si="1"/>
        <v>59.588508245835705</v>
      </c>
      <c r="I52" s="48"/>
      <c r="K52" s="62"/>
      <c r="L52" s="62"/>
      <c r="M52" s="62"/>
      <c r="N52" s="50"/>
    </row>
    <row r="53" spans="1:14" x14ac:dyDescent="0.25">
      <c r="A53" s="106">
        <v>313</v>
      </c>
      <c r="B53" s="107"/>
      <c r="C53" s="108"/>
      <c r="D53" s="102" t="s">
        <v>113</v>
      </c>
      <c r="E53" s="48">
        <f t="shared" ref="E53:F53" si="9">E54</f>
        <v>1667.06</v>
      </c>
      <c r="F53" s="48">
        <f t="shared" si="9"/>
        <v>0</v>
      </c>
      <c r="G53" s="48">
        <f>G54</f>
        <v>2383.65</v>
      </c>
      <c r="H53" s="48">
        <f t="shared" si="1"/>
        <v>142.98525547970681</v>
      </c>
      <c r="I53" s="48"/>
      <c r="K53" s="62"/>
      <c r="L53" s="62"/>
      <c r="M53" s="62"/>
      <c r="N53" s="50"/>
    </row>
    <row r="54" spans="1:14" x14ac:dyDescent="0.25">
      <c r="A54" s="93">
        <v>3132</v>
      </c>
      <c r="B54" s="94"/>
      <c r="C54" s="95"/>
      <c r="D54" s="101" t="s">
        <v>170</v>
      </c>
      <c r="E54" s="47">
        <v>1667.06</v>
      </c>
      <c r="F54" s="47"/>
      <c r="G54" s="47">
        <v>2383.65</v>
      </c>
      <c r="H54" s="48">
        <f t="shared" si="1"/>
        <v>142.98525547970681</v>
      </c>
      <c r="I54" s="48"/>
      <c r="K54" s="62"/>
      <c r="L54" s="62"/>
      <c r="M54" s="62"/>
      <c r="N54" s="50"/>
    </row>
    <row r="55" spans="1:14" x14ac:dyDescent="0.25">
      <c r="A55" s="106">
        <v>32</v>
      </c>
      <c r="B55" s="107"/>
      <c r="C55" s="108"/>
      <c r="D55" s="102" t="s">
        <v>18</v>
      </c>
      <c r="E55" s="48">
        <f t="shared" ref="E55" si="10">E56</f>
        <v>848.08</v>
      </c>
      <c r="F55" s="48">
        <v>3620</v>
      </c>
      <c r="G55" s="48">
        <f>G56</f>
        <v>707.35</v>
      </c>
      <c r="H55" s="48">
        <f t="shared" si="1"/>
        <v>83.406046599377419</v>
      </c>
      <c r="I55" s="48">
        <f t="shared" si="2"/>
        <v>19.540055248618785</v>
      </c>
      <c r="K55" s="62"/>
      <c r="L55" s="62"/>
      <c r="M55" s="62"/>
      <c r="N55" s="50"/>
    </row>
    <row r="56" spans="1:14" x14ac:dyDescent="0.25">
      <c r="A56" s="106">
        <v>321</v>
      </c>
      <c r="B56" s="107"/>
      <c r="C56" s="108"/>
      <c r="D56" s="102" t="s">
        <v>171</v>
      </c>
      <c r="E56" s="48">
        <f t="shared" ref="E56:F56" si="11">E57+E58</f>
        <v>848.08</v>
      </c>
      <c r="F56" s="48">
        <f t="shared" si="11"/>
        <v>0</v>
      </c>
      <c r="G56" s="48">
        <f>G57+G58</f>
        <v>707.35</v>
      </c>
      <c r="H56" s="48">
        <f t="shared" si="1"/>
        <v>83.406046599377419</v>
      </c>
      <c r="I56" s="48"/>
      <c r="K56" s="62"/>
      <c r="L56" s="62"/>
      <c r="M56" s="62"/>
      <c r="N56" s="50"/>
    </row>
    <row r="57" spans="1:14" x14ac:dyDescent="0.25">
      <c r="A57" s="93">
        <v>3211</v>
      </c>
      <c r="B57" s="94"/>
      <c r="C57" s="95"/>
      <c r="D57" s="101" t="s">
        <v>116</v>
      </c>
      <c r="E57" s="47">
        <v>89.97</v>
      </c>
      <c r="F57" s="47"/>
      <c r="G57" s="47">
        <v>108</v>
      </c>
      <c r="H57" s="48">
        <f t="shared" si="1"/>
        <v>120.04001333777927</v>
      </c>
      <c r="I57" s="48"/>
      <c r="K57" s="62"/>
      <c r="L57" s="62"/>
      <c r="M57" s="62"/>
      <c r="N57" s="50"/>
    </row>
    <row r="58" spans="1:14" x14ac:dyDescent="0.25">
      <c r="A58" s="93">
        <v>3212</v>
      </c>
      <c r="B58" s="94"/>
      <c r="C58" s="95"/>
      <c r="D58" s="101" t="s">
        <v>172</v>
      </c>
      <c r="E58" s="47">
        <v>758.11</v>
      </c>
      <c r="F58" s="47"/>
      <c r="G58" s="47">
        <v>599.35</v>
      </c>
      <c r="H58" s="48">
        <f t="shared" si="1"/>
        <v>79.058447982482761</v>
      </c>
      <c r="I58" s="48"/>
      <c r="K58" s="62"/>
      <c r="L58" s="62"/>
      <c r="M58" s="62"/>
      <c r="N58" s="50"/>
    </row>
    <row r="59" spans="1:14" ht="25.5" x14ac:dyDescent="0.25">
      <c r="A59" s="192" t="s">
        <v>57</v>
      </c>
      <c r="B59" s="193"/>
      <c r="C59" s="194"/>
      <c r="D59" s="29" t="s">
        <v>63</v>
      </c>
      <c r="E59" s="48">
        <f t="shared" ref="E59:F61" si="12">E60</f>
        <v>0</v>
      </c>
      <c r="F59" s="48">
        <f t="shared" si="12"/>
        <v>1261</v>
      </c>
      <c r="G59" s="48">
        <f t="shared" ref="G59:G60" si="13">G60</f>
        <v>0</v>
      </c>
      <c r="H59" s="48"/>
      <c r="I59" s="48">
        <f t="shared" si="2"/>
        <v>0</v>
      </c>
      <c r="K59" s="62"/>
      <c r="L59" s="62"/>
      <c r="M59" s="62"/>
      <c r="N59" s="51" t="e">
        <f>#REF!</f>
        <v>#REF!</v>
      </c>
    </row>
    <row r="60" spans="1:14" x14ac:dyDescent="0.25">
      <c r="A60" s="189" t="s">
        <v>60</v>
      </c>
      <c r="B60" s="190"/>
      <c r="C60" s="191"/>
      <c r="D60" s="30" t="s">
        <v>64</v>
      </c>
      <c r="E60" s="47">
        <f t="shared" si="12"/>
        <v>0</v>
      </c>
      <c r="F60" s="47">
        <f t="shared" si="12"/>
        <v>1261</v>
      </c>
      <c r="G60" s="47">
        <f t="shared" si="13"/>
        <v>0</v>
      </c>
      <c r="H60" s="48"/>
      <c r="I60" s="48">
        <f t="shared" si="2"/>
        <v>0</v>
      </c>
      <c r="K60" s="62"/>
      <c r="L60" s="62"/>
      <c r="M60" s="62"/>
      <c r="N60" s="50"/>
    </row>
    <row r="61" spans="1:14" s="36" customFormat="1" x14ac:dyDescent="0.25">
      <c r="A61" s="192">
        <v>3</v>
      </c>
      <c r="B61" s="193"/>
      <c r="C61" s="194"/>
      <c r="D61" s="96" t="s">
        <v>9</v>
      </c>
      <c r="E61" s="48">
        <f t="shared" si="12"/>
        <v>0</v>
      </c>
      <c r="F61" s="48">
        <f t="shared" si="12"/>
        <v>1261</v>
      </c>
      <c r="G61" s="48">
        <f>G62</f>
        <v>0</v>
      </c>
      <c r="H61" s="48"/>
      <c r="I61" s="48">
        <f t="shared" si="2"/>
        <v>0</v>
      </c>
      <c r="K61" s="109"/>
      <c r="L61" s="109"/>
      <c r="M61" s="109"/>
      <c r="N61" s="114"/>
    </row>
    <row r="62" spans="1:14" s="36" customFormat="1" x14ac:dyDescent="0.25">
      <c r="A62" s="201">
        <v>32</v>
      </c>
      <c r="B62" s="202"/>
      <c r="C62" s="203"/>
      <c r="D62" s="96" t="s">
        <v>18</v>
      </c>
      <c r="E62" s="48">
        <v>0</v>
      </c>
      <c r="F62" s="48">
        <v>1261</v>
      </c>
      <c r="G62" s="48">
        <f>G63</f>
        <v>0</v>
      </c>
      <c r="H62" s="48"/>
      <c r="I62" s="48">
        <f t="shared" si="2"/>
        <v>0</v>
      </c>
      <c r="K62" s="109"/>
      <c r="L62" s="109"/>
      <c r="M62" s="109"/>
      <c r="N62" s="114"/>
    </row>
    <row r="63" spans="1:14" s="36" customFormat="1" x14ac:dyDescent="0.25">
      <c r="A63" s="106">
        <v>323</v>
      </c>
      <c r="B63" s="107"/>
      <c r="C63" s="108"/>
      <c r="D63" s="96" t="s">
        <v>127</v>
      </c>
      <c r="E63" s="48"/>
      <c r="F63" s="48"/>
      <c r="G63" s="48">
        <f>G64</f>
        <v>0</v>
      </c>
      <c r="H63" s="48"/>
      <c r="I63" s="48"/>
      <c r="K63" s="109"/>
      <c r="L63" s="109"/>
      <c r="M63" s="109"/>
      <c r="N63" s="114"/>
    </row>
    <row r="64" spans="1:14" x14ac:dyDescent="0.25">
      <c r="A64" s="93">
        <v>3237</v>
      </c>
      <c r="B64" s="94"/>
      <c r="C64" s="95"/>
      <c r="D64" s="97" t="s">
        <v>158</v>
      </c>
      <c r="E64" s="47"/>
      <c r="F64" s="47"/>
      <c r="G64" s="47">
        <v>0</v>
      </c>
      <c r="H64" s="48"/>
      <c r="I64" s="48"/>
      <c r="K64" s="62"/>
      <c r="L64" s="62"/>
      <c r="M64" s="62"/>
      <c r="N64" s="50"/>
    </row>
    <row r="65" spans="1:14" ht="25.5" x14ac:dyDescent="0.25">
      <c r="A65" s="192" t="s">
        <v>57</v>
      </c>
      <c r="B65" s="193"/>
      <c r="C65" s="194"/>
      <c r="D65" s="59" t="s">
        <v>95</v>
      </c>
      <c r="E65" s="48">
        <f>E66</f>
        <v>2007.32</v>
      </c>
      <c r="F65" s="48">
        <f t="shared" ref="F65:F67" si="14">F66</f>
        <v>5825</v>
      </c>
      <c r="G65" s="48">
        <f>G66</f>
        <v>838.88</v>
      </c>
      <c r="H65" s="48">
        <f t="shared" si="1"/>
        <v>41.791044776119399</v>
      </c>
      <c r="I65" s="48">
        <f t="shared" si="2"/>
        <v>14.401373390557939</v>
      </c>
      <c r="K65" s="62"/>
      <c r="L65" s="62"/>
      <c r="M65" s="62"/>
      <c r="N65" s="50"/>
    </row>
    <row r="66" spans="1:14" ht="15" customHeight="1" x14ac:dyDescent="0.25">
      <c r="A66" s="189" t="s">
        <v>60</v>
      </c>
      <c r="B66" s="190"/>
      <c r="C66" s="191"/>
      <c r="D66" s="58" t="s">
        <v>64</v>
      </c>
      <c r="E66" s="47">
        <f>E67</f>
        <v>2007.32</v>
      </c>
      <c r="F66" s="47">
        <f t="shared" si="14"/>
        <v>5825</v>
      </c>
      <c r="G66" s="47">
        <f>G67</f>
        <v>838.88</v>
      </c>
      <c r="H66" s="48">
        <f t="shared" si="1"/>
        <v>41.791044776119399</v>
      </c>
      <c r="I66" s="48">
        <f t="shared" si="2"/>
        <v>14.401373390557939</v>
      </c>
      <c r="K66" s="62"/>
      <c r="L66" s="62"/>
      <c r="M66" s="62"/>
      <c r="N66" s="50"/>
    </row>
    <row r="67" spans="1:14" s="36" customFormat="1" x14ac:dyDescent="0.25">
      <c r="A67" s="192">
        <v>3</v>
      </c>
      <c r="B67" s="193"/>
      <c r="C67" s="194"/>
      <c r="D67" s="102" t="s">
        <v>9</v>
      </c>
      <c r="E67" s="48">
        <f>E68</f>
        <v>2007.32</v>
      </c>
      <c r="F67" s="48">
        <f t="shared" si="14"/>
        <v>5825</v>
      </c>
      <c r="G67" s="48">
        <f>G68</f>
        <v>838.88</v>
      </c>
      <c r="H67" s="48">
        <f t="shared" si="1"/>
        <v>41.791044776119399</v>
      </c>
      <c r="I67" s="48">
        <f t="shared" si="2"/>
        <v>14.401373390557939</v>
      </c>
      <c r="K67" s="109"/>
      <c r="L67" s="109"/>
      <c r="M67" s="109"/>
      <c r="N67" s="114"/>
    </row>
    <row r="68" spans="1:14" s="36" customFormat="1" x14ac:dyDescent="0.25">
      <c r="A68" s="201">
        <v>32</v>
      </c>
      <c r="B68" s="202"/>
      <c r="C68" s="203"/>
      <c r="D68" s="102" t="s">
        <v>18</v>
      </c>
      <c r="E68" s="48">
        <f>E70</f>
        <v>2007.32</v>
      </c>
      <c r="F68" s="48">
        <v>5825</v>
      </c>
      <c r="G68" s="48">
        <f>G70</f>
        <v>838.88</v>
      </c>
      <c r="H68" s="48">
        <f t="shared" si="1"/>
        <v>41.791044776119399</v>
      </c>
      <c r="I68" s="48">
        <f t="shared" si="2"/>
        <v>14.401373390557939</v>
      </c>
      <c r="K68" s="109"/>
      <c r="L68" s="109"/>
      <c r="M68" s="109"/>
      <c r="N68" s="114"/>
    </row>
    <row r="69" spans="1:14" x14ac:dyDescent="0.25">
      <c r="A69" s="111">
        <v>323</v>
      </c>
      <c r="B69" s="112"/>
      <c r="C69" s="113"/>
      <c r="D69" s="102" t="s">
        <v>127</v>
      </c>
      <c r="E69" s="48">
        <f t="shared" ref="E69:F69" si="15">E70</f>
        <v>2007.32</v>
      </c>
      <c r="F69" s="48">
        <f t="shared" si="15"/>
        <v>0</v>
      </c>
      <c r="G69" s="48">
        <f>G70</f>
        <v>838.88</v>
      </c>
      <c r="H69" s="48">
        <f t="shared" si="1"/>
        <v>41.791044776119399</v>
      </c>
      <c r="I69" s="48"/>
      <c r="K69" s="62"/>
      <c r="L69" s="62"/>
      <c r="M69" s="62"/>
      <c r="N69" s="50"/>
    </row>
    <row r="70" spans="1:14" x14ac:dyDescent="0.25">
      <c r="A70" s="103">
        <v>3237</v>
      </c>
      <c r="B70" s="104"/>
      <c r="C70" s="105"/>
      <c r="D70" s="101" t="s">
        <v>158</v>
      </c>
      <c r="E70" s="47">
        <v>2007.32</v>
      </c>
      <c r="F70" s="47">
        <v>0</v>
      </c>
      <c r="G70" s="47">
        <v>838.88</v>
      </c>
      <c r="H70" s="48">
        <f t="shared" si="1"/>
        <v>41.791044776119399</v>
      </c>
      <c r="I70" s="48"/>
      <c r="K70" s="62"/>
      <c r="L70" s="62"/>
      <c r="M70" s="62"/>
      <c r="N70" s="50"/>
    </row>
    <row r="71" spans="1:14" ht="25.5" x14ac:dyDescent="0.25">
      <c r="A71" s="192" t="s">
        <v>57</v>
      </c>
      <c r="B71" s="193"/>
      <c r="C71" s="194"/>
      <c r="D71" s="29" t="s">
        <v>65</v>
      </c>
      <c r="E71" s="48">
        <f>E72+E75+E122+E144+E111</f>
        <v>56461.919999999998</v>
      </c>
      <c r="F71" s="48">
        <f>F75+F122+F144</f>
        <v>59838</v>
      </c>
      <c r="G71" s="48">
        <f>G72+G75+G122+G144+G111</f>
        <v>107593.32</v>
      </c>
      <c r="H71" s="48">
        <f t="shared" ref="H71:H141" si="16">G71/E71*100</f>
        <v>190.55908832005716</v>
      </c>
      <c r="I71" s="48">
        <f t="shared" ref="I71:I141" si="17">G71/F71*100</f>
        <v>179.80768073799257</v>
      </c>
      <c r="K71" s="62"/>
      <c r="L71" s="62"/>
      <c r="M71" s="62"/>
      <c r="N71" s="50"/>
    </row>
    <row r="72" spans="1:14" ht="14.45" customHeight="1" x14ac:dyDescent="0.25">
      <c r="A72" s="189" t="s">
        <v>60</v>
      </c>
      <c r="B72" s="190"/>
      <c r="C72" s="191"/>
      <c r="D72" s="34" t="s">
        <v>64</v>
      </c>
      <c r="E72" s="47">
        <f t="shared" ref="E72:F73" si="18">E73</f>
        <v>0</v>
      </c>
      <c r="F72" s="47">
        <f t="shared" si="18"/>
        <v>0</v>
      </c>
      <c r="G72" s="47">
        <f>G73</f>
        <v>0</v>
      </c>
      <c r="H72" s="48"/>
      <c r="I72" s="48"/>
      <c r="K72" s="62"/>
      <c r="L72" s="62"/>
      <c r="M72" s="62"/>
      <c r="N72" s="50"/>
    </row>
    <row r="73" spans="1:14" x14ac:dyDescent="0.25">
      <c r="A73" s="195">
        <v>3</v>
      </c>
      <c r="B73" s="196"/>
      <c r="C73" s="197"/>
      <c r="D73" s="33" t="s">
        <v>9</v>
      </c>
      <c r="E73" s="47">
        <f t="shared" si="18"/>
        <v>0</v>
      </c>
      <c r="F73" s="47">
        <f t="shared" si="18"/>
        <v>0</v>
      </c>
      <c r="G73" s="47">
        <f>G74</f>
        <v>0</v>
      </c>
      <c r="H73" s="48"/>
      <c r="I73" s="48"/>
      <c r="K73" s="62"/>
      <c r="L73" s="62"/>
      <c r="M73" s="62"/>
      <c r="N73" s="50"/>
    </row>
    <row r="74" spans="1:14" x14ac:dyDescent="0.25">
      <c r="A74" s="198">
        <v>32</v>
      </c>
      <c r="B74" s="199"/>
      <c r="C74" s="200"/>
      <c r="D74" s="33" t="s">
        <v>18</v>
      </c>
      <c r="E74" s="47">
        <v>0</v>
      </c>
      <c r="F74" s="47">
        <v>0</v>
      </c>
      <c r="G74" s="47">
        <v>0</v>
      </c>
      <c r="H74" s="48"/>
      <c r="I74" s="48"/>
      <c r="K74" s="62"/>
      <c r="L74" s="62"/>
      <c r="M74" s="62"/>
      <c r="N74" s="50"/>
    </row>
    <row r="75" spans="1:14" x14ac:dyDescent="0.25">
      <c r="A75" s="189" t="s">
        <v>60</v>
      </c>
      <c r="B75" s="190"/>
      <c r="C75" s="191"/>
      <c r="D75" s="49" t="s">
        <v>66</v>
      </c>
      <c r="E75" s="47">
        <f>E76+E103</f>
        <v>25493.42</v>
      </c>
      <c r="F75" s="47">
        <f t="shared" ref="F75:F76" si="19">F76</f>
        <v>24003</v>
      </c>
      <c r="G75" s="47">
        <f>G76+G103</f>
        <v>72826.2</v>
      </c>
      <c r="H75" s="48">
        <f t="shared" si="16"/>
        <v>285.66665437591348</v>
      </c>
      <c r="I75" s="48">
        <f t="shared" si="17"/>
        <v>303.4045744281965</v>
      </c>
      <c r="K75" s="62"/>
      <c r="L75" s="62"/>
      <c r="M75" s="62"/>
      <c r="N75" s="50"/>
    </row>
    <row r="76" spans="1:14" s="36" customFormat="1" x14ac:dyDescent="0.25">
      <c r="A76" s="192">
        <v>3</v>
      </c>
      <c r="B76" s="193"/>
      <c r="C76" s="194"/>
      <c r="D76" s="116" t="s">
        <v>9</v>
      </c>
      <c r="E76" s="48">
        <f>E77+E100</f>
        <v>22705.929999999997</v>
      </c>
      <c r="F76" s="48">
        <f t="shared" si="19"/>
        <v>24003</v>
      </c>
      <c r="G76" s="48">
        <f>G77+G100</f>
        <v>72826.2</v>
      </c>
      <c r="H76" s="48">
        <f t="shared" si="16"/>
        <v>320.73647721101935</v>
      </c>
      <c r="I76" s="48">
        <f t="shared" si="17"/>
        <v>303.4045744281965</v>
      </c>
      <c r="K76" s="109"/>
      <c r="L76" s="109"/>
      <c r="M76" s="109"/>
      <c r="N76" s="114"/>
    </row>
    <row r="77" spans="1:14" s="36" customFormat="1" x14ac:dyDescent="0.25">
      <c r="A77" s="201">
        <v>32</v>
      </c>
      <c r="B77" s="202"/>
      <c r="C77" s="203"/>
      <c r="D77" s="116" t="s">
        <v>18</v>
      </c>
      <c r="E77" s="48">
        <f>E78+E82+E85+E94</f>
        <v>22705.929999999997</v>
      </c>
      <c r="F77" s="48">
        <v>24003</v>
      </c>
      <c r="G77" s="48">
        <f>G78+G82+G85+G94+G92</f>
        <v>72762.080000000002</v>
      </c>
      <c r="H77" s="48">
        <f t="shared" si="16"/>
        <v>320.45408402122268</v>
      </c>
      <c r="I77" s="48">
        <f t="shared" si="17"/>
        <v>303.13744115318923</v>
      </c>
      <c r="K77" s="109"/>
      <c r="L77" s="109"/>
      <c r="M77" s="109"/>
      <c r="N77" s="114"/>
    </row>
    <row r="78" spans="1:14" s="36" customFormat="1" x14ac:dyDescent="0.25">
      <c r="A78" s="111">
        <v>321</v>
      </c>
      <c r="B78" s="112"/>
      <c r="C78" s="113"/>
      <c r="D78" s="102" t="s">
        <v>115</v>
      </c>
      <c r="E78" s="48">
        <f>E79+E80+E81</f>
        <v>3393.42</v>
      </c>
      <c r="F78" s="48"/>
      <c r="G78" s="48">
        <f>G79+G80+G81</f>
        <v>10922.65</v>
      </c>
      <c r="H78" s="48">
        <f t="shared" si="16"/>
        <v>321.87733908564218</v>
      </c>
      <c r="I78" s="48"/>
      <c r="K78" s="109"/>
      <c r="L78" s="109"/>
      <c r="M78" s="109"/>
      <c r="N78" s="114"/>
    </row>
    <row r="79" spans="1:14" x14ac:dyDescent="0.25">
      <c r="A79" s="103">
        <v>3211</v>
      </c>
      <c r="B79" s="104"/>
      <c r="C79" s="105"/>
      <c r="D79" s="101" t="s">
        <v>116</v>
      </c>
      <c r="E79" s="47">
        <v>2427.64</v>
      </c>
      <c r="F79" s="47"/>
      <c r="G79" s="47">
        <v>4563.46</v>
      </c>
      <c r="H79" s="48">
        <f t="shared" si="16"/>
        <v>187.97927205022162</v>
      </c>
      <c r="I79" s="48"/>
      <c r="K79" s="62"/>
      <c r="L79" s="62"/>
      <c r="M79" s="62"/>
      <c r="N79" s="50"/>
    </row>
    <row r="80" spans="1:14" x14ac:dyDescent="0.25">
      <c r="A80" s="103">
        <v>3213</v>
      </c>
      <c r="B80" s="104"/>
      <c r="C80" s="105"/>
      <c r="D80" s="101" t="s">
        <v>166</v>
      </c>
      <c r="E80" s="47">
        <v>286</v>
      </c>
      <c r="F80" s="47"/>
      <c r="G80" s="47">
        <v>5046</v>
      </c>
      <c r="H80" s="48">
        <f t="shared" si="16"/>
        <v>1764.3356643356644</v>
      </c>
      <c r="I80" s="48"/>
      <c r="K80" s="62"/>
      <c r="L80" s="62"/>
      <c r="M80" s="62"/>
      <c r="N80" s="50"/>
    </row>
    <row r="81" spans="1:14" x14ac:dyDescent="0.25">
      <c r="A81" s="103">
        <v>3214</v>
      </c>
      <c r="B81" s="104"/>
      <c r="C81" s="105"/>
      <c r="D81" s="101" t="s">
        <v>169</v>
      </c>
      <c r="E81" s="47">
        <v>679.78</v>
      </c>
      <c r="F81" s="47"/>
      <c r="G81" s="47">
        <v>1313.19</v>
      </c>
      <c r="H81" s="48">
        <f t="shared" si="16"/>
        <v>193.1786754538233</v>
      </c>
      <c r="I81" s="48"/>
      <c r="K81" s="62"/>
      <c r="L81" s="62"/>
      <c r="M81" s="62"/>
      <c r="N81" s="50"/>
    </row>
    <row r="82" spans="1:14" s="36" customFormat="1" x14ac:dyDescent="0.25">
      <c r="A82" s="111">
        <v>322</v>
      </c>
      <c r="B82" s="112"/>
      <c r="C82" s="113"/>
      <c r="D82" s="102" t="s">
        <v>120</v>
      </c>
      <c r="E82" s="48">
        <f>E83+E84</f>
        <v>805.31</v>
      </c>
      <c r="F82" s="48"/>
      <c r="G82" s="48">
        <f>G84+G83</f>
        <v>5933.87</v>
      </c>
      <c r="H82" s="48">
        <f t="shared" si="16"/>
        <v>736.84295488693806</v>
      </c>
      <c r="I82" s="48"/>
      <c r="K82" s="109"/>
      <c r="L82" s="109"/>
      <c r="M82" s="109"/>
      <c r="N82" s="114"/>
    </row>
    <row r="83" spans="1:14" s="87" customFormat="1" x14ac:dyDescent="0.25">
      <c r="A83" s="125">
        <v>3221</v>
      </c>
      <c r="B83" s="126"/>
      <c r="C83" s="127"/>
      <c r="D83" s="128" t="s">
        <v>161</v>
      </c>
      <c r="E83" s="47"/>
      <c r="F83" s="47"/>
      <c r="G83" s="47">
        <v>5240.51</v>
      </c>
      <c r="H83" s="48"/>
      <c r="I83" s="48"/>
      <c r="K83" s="62"/>
      <c r="L83" s="62"/>
      <c r="M83" s="62"/>
      <c r="N83" s="50"/>
    </row>
    <row r="84" spans="1:14" x14ac:dyDescent="0.25">
      <c r="A84" s="103">
        <v>3225</v>
      </c>
      <c r="B84" s="104"/>
      <c r="C84" s="105"/>
      <c r="D84" s="101" t="s">
        <v>163</v>
      </c>
      <c r="E84" s="47">
        <v>805.31</v>
      </c>
      <c r="F84" s="47"/>
      <c r="G84" s="47">
        <v>693.36</v>
      </c>
      <c r="H84" s="48">
        <f t="shared" si="16"/>
        <v>86.098521066421625</v>
      </c>
      <c r="I84" s="48"/>
      <c r="K84" s="62"/>
      <c r="L84" s="62"/>
      <c r="M84" s="62"/>
      <c r="N84" s="50"/>
    </row>
    <row r="85" spans="1:14" s="36" customFormat="1" x14ac:dyDescent="0.25">
      <c r="A85" s="111">
        <v>323</v>
      </c>
      <c r="B85" s="112"/>
      <c r="C85" s="113"/>
      <c r="D85" s="102" t="s">
        <v>127</v>
      </c>
      <c r="E85" s="48">
        <f>E86+E87+E88+E89+E90+E91</f>
        <v>14505.22</v>
      </c>
      <c r="F85" s="48"/>
      <c r="G85" s="48">
        <f>G86+G87+G90+G91+G88+G89</f>
        <v>13038.369999999999</v>
      </c>
      <c r="H85" s="48">
        <f t="shared" si="16"/>
        <v>89.887433627342432</v>
      </c>
      <c r="I85" s="48"/>
      <c r="K85" s="109"/>
      <c r="L85" s="109"/>
      <c r="M85" s="109"/>
      <c r="N85" s="114"/>
    </row>
    <row r="86" spans="1:14" x14ac:dyDescent="0.25">
      <c r="A86" s="103">
        <v>3231</v>
      </c>
      <c r="B86" s="104"/>
      <c r="C86" s="105"/>
      <c r="D86" s="101" t="s">
        <v>128</v>
      </c>
      <c r="E86" s="47">
        <v>8033.72</v>
      </c>
      <c r="F86" s="47"/>
      <c r="G86" s="47">
        <v>7412.29</v>
      </c>
      <c r="H86" s="48">
        <f t="shared" si="16"/>
        <v>92.26472916656293</v>
      </c>
      <c r="I86" s="48"/>
      <c r="K86" s="62"/>
      <c r="L86" s="62"/>
      <c r="M86" s="62"/>
      <c r="N86" s="50"/>
    </row>
    <row r="87" spans="1:14" x14ac:dyDescent="0.25">
      <c r="A87" s="103">
        <v>3232</v>
      </c>
      <c r="B87" s="104"/>
      <c r="C87" s="105"/>
      <c r="D87" s="101" t="s">
        <v>164</v>
      </c>
      <c r="E87" s="47">
        <v>3473.42</v>
      </c>
      <c r="F87" s="47"/>
      <c r="G87" s="47">
        <v>1525.58</v>
      </c>
      <c r="H87" s="48">
        <f t="shared" si="16"/>
        <v>43.921552821138818</v>
      </c>
      <c r="I87" s="48"/>
      <c r="K87" s="62"/>
      <c r="L87" s="62"/>
      <c r="M87" s="62"/>
      <c r="N87" s="50"/>
    </row>
    <row r="88" spans="1:14" x14ac:dyDescent="0.25">
      <c r="A88" s="125">
        <v>3234</v>
      </c>
      <c r="B88" s="126"/>
      <c r="C88" s="127"/>
      <c r="D88" s="128" t="s">
        <v>130</v>
      </c>
      <c r="E88" s="47"/>
      <c r="F88" s="47"/>
      <c r="G88" s="47">
        <v>1167.3399999999999</v>
      </c>
      <c r="H88" s="48"/>
      <c r="I88" s="48"/>
      <c r="K88" s="62"/>
      <c r="L88" s="62"/>
      <c r="M88" s="62"/>
      <c r="N88" s="50"/>
    </row>
    <row r="89" spans="1:14" x14ac:dyDescent="0.25">
      <c r="A89" s="125">
        <v>3235</v>
      </c>
      <c r="B89" s="126"/>
      <c r="C89" s="127"/>
      <c r="D89" s="128" t="s">
        <v>131</v>
      </c>
      <c r="E89" s="47"/>
      <c r="F89" s="47"/>
      <c r="G89" s="47">
        <v>365.86</v>
      </c>
      <c r="H89" s="48"/>
      <c r="I89" s="48"/>
      <c r="K89" s="62"/>
      <c r="L89" s="62"/>
      <c r="M89" s="62"/>
      <c r="N89" s="50"/>
    </row>
    <row r="90" spans="1:14" x14ac:dyDescent="0.25">
      <c r="A90" s="103">
        <v>3237</v>
      </c>
      <c r="B90" s="104"/>
      <c r="C90" s="105"/>
      <c r="D90" s="28" t="s">
        <v>173</v>
      </c>
      <c r="E90" s="47">
        <v>766.89</v>
      </c>
      <c r="F90" s="47"/>
      <c r="G90" s="47">
        <v>475.65</v>
      </c>
      <c r="H90" s="48">
        <f t="shared" si="16"/>
        <v>62.023236709306417</v>
      </c>
      <c r="I90" s="48"/>
      <c r="K90" s="62"/>
      <c r="L90" s="62"/>
      <c r="M90" s="62"/>
      <c r="N90" s="50"/>
    </row>
    <row r="91" spans="1:14" x14ac:dyDescent="0.25">
      <c r="A91" s="103">
        <v>3239</v>
      </c>
      <c r="B91" s="104"/>
      <c r="C91" s="105"/>
      <c r="D91" s="28" t="s">
        <v>134</v>
      </c>
      <c r="E91" s="47">
        <v>2231.19</v>
      </c>
      <c r="F91" s="47"/>
      <c r="G91" s="47">
        <v>2091.65</v>
      </c>
      <c r="H91" s="48">
        <f t="shared" si="16"/>
        <v>93.745938266127055</v>
      </c>
      <c r="I91" s="48"/>
      <c r="K91" s="62"/>
      <c r="L91" s="62"/>
      <c r="M91" s="62"/>
      <c r="N91" s="50"/>
    </row>
    <row r="92" spans="1:14" s="36" customFormat="1" x14ac:dyDescent="0.25">
      <c r="A92" s="150">
        <v>324</v>
      </c>
      <c r="B92" s="151"/>
      <c r="C92" s="152"/>
      <c r="D92" s="116" t="s">
        <v>205</v>
      </c>
      <c r="E92" s="48"/>
      <c r="F92" s="48"/>
      <c r="G92" s="48">
        <f>G93</f>
        <v>38936</v>
      </c>
      <c r="H92" s="48"/>
      <c r="I92" s="48"/>
      <c r="K92" s="109"/>
      <c r="L92" s="109"/>
      <c r="M92" s="109"/>
      <c r="N92" s="114"/>
    </row>
    <row r="93" spans="1:14" x14ac:dyDescent="0.25">
      <c r="A93" s="147">
        <v>3241</v>
      </c>
      <c r="B93" s="148"/>
      <c r="C93" s="149"/>
      <c r="D93" s="28" t="s">
        <v>206</v>
      </c>
      <c r="E93" s="47"/>
      <c r="F93" s="47"/>
      <c r="G93" s="47">
        <v>38936</v>
      </c>
      <c r="H93" s="48"/>
      <c r="I93" s="48"/>
      <c r="K93" s="62"/>
      <c r="L93" s="62"/>
      <c r="M93" s="62"/>
      <c r="N93" s="50"/>
    </row>
    <row r="94" spans="1:14" s="36" customFormat="1" x14ac:dyDescent="0.25">
      <c r="A94" s="111">
        <v>329</v>
      </c>
      <c r="B94" s="112"/>
      <c r="C94" s="113"/>
      <c r="D94" s="102" t="s">
        <v>135</v>
      </c>
      <c r="E94" s="48">
        <f>E96+E97+E98+E99</f>
        <v>4001.9799999999996</v>
      </c>
      <c r="F94" s="48"/>
      <c r="G94" s="48">
        <f>G97+G98+G99+G95+G96</f>
        <v>3931.19</v>
      </c>
      <c r="H94" s="48">
        <f t="shared" si="16"/>
        <v>98.23112559283156</v>
      </c>
      <c r="I94" s="48"/>
      <c r="K94" s="109"/>
      <c r="L94" s="109"/>
      <c r="M94" s="109"/>
      <c r="N94" s="114"/>
    </row>
    <row r="95" spans="1:14" s="87" customFormat="1" x14ac:dyDescent="0.25">
      <c r="A95" s="147">
        <v>3292</v>
      </c>
      <c r="B95" s="148"/>
      <c r="C95" s="149"/>
      <c r="D95" s="146" t="s">
        <v>136</v>
      </c>
      <c r="E95" s="47"/>
      <c r="F95" s="47"/>
      <c r="G95" s="47">
        <v>729.65</v>
      </c>
      <c r="H95" s="48"/>
      <c r="I95" s="48"/>
      <c r="K95" s="62"/>
      <c r="L95" s="62"/>
      <c r="M95" s="62"/>
      <c r="N95" s="50"/>
    </row>
    <row r="96" spans="1:14" s="87" customFormat="1" x14ac:dyDescent="0.25">
      <c r="A96" s="125">
        <v>3293</v>
      </c>
      <c r="B96" s="126"/>
      <c r="C96" s="127"/>
      <c r="D96" s="128" t="s">
        <v>160</v>
      </c>
      <c r="E96" s="47"/>
      <c r="F96" s="47"/>
      <c r="G96" s="47">
        <v>1032.46</v>
      </c>
      <c r="H96" s="48"/>
      <c r="I96" s="48"/>
      <c r="K96" s="62"/>
      <c r="L96" s="62"/>
      <c r="M96" s="62"/>
      <c r="N96" s="50"/>
    </row>
    <row r="97" spans="1:14" x14ac:dyDescent="0.25">
      <c r="A97" s="103">
        <v>3294</v>
      </c>
      <c r="B97" s="104"/>
      <c r="C97" s="105"/>
      <c r="D97" s="101" t="s">
        <v>174</v>
      </c>
      <c r="E97" s="47">
        <v>178.09</v>
      </c>
      <c r="F97" s="47"/>
      <c r="G97" s="47">
        <v>195</v>
      </c>
      <c r="H97" s="48">
        <f t="shared" si="16"/>
        <v>109.49519905665674</v>
      </c>
      <c r="I97" s="48"/>
      <c r="K97" s="62"/>
      <c r="L97" s="62"/>
      <c r="M97" s="62"/>
      <c r="N97" s="50"/>
    </row>
    <row r="98" spans="1:14" x14ac:dyDescent="0.25">
      <c r="A98" s="103">
        <v>3295</v>
      </c>
      <c r="B98" s="104"/>
      <c r="C98" s="105"/>
      <c r="D98" s="28" t="s">
        <v>175</v>
      </c>
      <c r="E98" s="47">
        <v>206.94</v>
      </c>
      <c r="F98" s="47"/>
      <c r="G98" s="47">
        <v>777.61</v>
      </c>
      <c r="H98" s="48">
        <f t="shared" si="16"/>
        <v>375.76592248961049</v>
      </c>
      <c r="I98" s="48"/>
      <c r="K98" s="62"/>
      <c r="L98" s="62"/>
      <c r="M98" s="62"/>
      <c r="N98" s="50"/>
    </row>
    <row r="99" spans="1:14" x14ac:dyDescent="0.25">
      <c r="A99" s="103">
        <v>3299</v>
      </c>
      <c r="B99" s="104"/>
      <c r="C99" s="105"/>
      <c r="D99" s="28" t="s">
        <v>135</v>
      </c>
      <c r="E99" s="47">
        <v>3616.95</v>
      </c>
      <c r="F99" s="47"/>
      <c r="G99" s="47">
        <v>1196.47</v>
      </c>
      <c r="H99" s="48">
        <f t="shared" si="16"/>
        <v>33.079528331881832</v>
      </c>
      <c r="I99" s="48"/>
      <c r="K99" s="62"/>
      <c r="L99" s="62"/>
      <c r="M99" s="62"/>
      <c r="N99" s="50"/>
    </row>
    <row r="100" spans="1:14" s="36" customFormat="1" x14ac:dyDescent="0.25">
      <c r="A100" s="201">
        <v>34</v>
      </c>
      <c r="B100" s="202"/>
      <c r="C100" s="203"/>
      <c r="D100" s="102" t="s">
        <v>49</v>
      </c>
      <c r="E100" s="48">
        <v>0</v>
      </c>
      <c r="F100" s="48"/>
      <c r="G100" s="48">
        <f>G101</f>
        <v>64.12</v>
      </c>
      <c r="H100" s="48"/>
      <c r="I100" s="48"/>
      <c r="K100" s="109"/>
      <c r="L100" s="109"/>
      <c r="M100" s="109"/>
      <c r="N100" s="114"/>
    </row>
    <row r="101" spans="1:14" s="36" customFormat="1" x14ac:dyDescent="0.25">
      <c r="A101" s="150">
        <v>343</v>
      </c>
      <c r="B101" s="151"/>
      <c r="C101" s="152"/>
      <c r="D101" s="143" t="s">
        <v>207</v>
      </c>
      <c r="E101" s="48"/>
      <c r="F101" s="48"/>
      <c r="G101" s="48">
        <f>G102</f>
        <v>64.12</v>
      </c>
      <c r="H101" s="48"/>
      <c r="I101" s="48"/>
      <c r="K101" s="109"/>
      <c r="L101" s="109"/>
      <c r="M101" s="109"/>
      <c r="N101" s="114"/>
    </row>
    <row r="102" spans="1:14" s="87" customFormat="1" x14ac:dyDescent="0.25">
      <c r="A102" s="147">
        <v>3433</v>
      </c>
      <c r="B102" s="148"/>
      <c r="C102" s="149"/>
      <c r="D102" s="146" t="s">
        <v>208</v>
      </c>
      <c r="E102" s="47"/>
      <c r="F102" s="47"/>
      <c r="G102" s="47">
        <v>64.12</v>
      </c>
      <c r="H102" s="48"/>
      <c r="I102" s="48"/>
      <c r="K102" s="62"/>
      <c r="L102" s="62"/>
      <c r="M102" s="62"/>
      <c r="N102" s="50"/>
    </row>
    <row r="103" spans="1:14" s="36" customFormat="1" x14ac:dyDescent="0.25">
      <c r="A103" s="192">
        <v>4</v>
      </c>
      <c r="B103" s="193"/>
      <c r="C103" s="194"/>
      <c r="D103" s="102" t="s">
        <v>74</v>
      </c>
      <c r="E103" s="48">
        <f>E104</f>
        <v>2787.49</v>
      </c>
      <c r="F103" s="48"/>
      <c r="G103" s="48">
        <f>G104</f>
        <v>0</v>
      </c>
      <c r="H103" s="48">
        <f t="shared" si="16"/>
        <v>0</v>
      </c>
      <c r="I103" s="48"/>
      <c r="K103" s="109"/>
      <c r="L103" s="109"/>
      <c r="M103" s="109"/>
      <c r="N103" s="114"/>
    </row>
    <row r="104" spans="1:14" s="36" customFormat="1" x14ac:dyDescent="0.25">
      <c r="A104" s="201">
        <v>42</v>
      </c>
      <c r="B104" s="202"/>
      <c r="C104" s="203"/>
      <c r="D104" s="102" t="s">
        <v>73</v>
      </c>
      <c r="E104" s="48">
        <f>E105+E107+E109</f>
        <v>2787.49</v>
      </c>
      <c r="F104" s="48"/>
      <c r="G104" s="48">
        <f>G105+G107+G109</f>
        <v>0</v>
      </c>
      <c r="H104" s="48">
        <f t="shared" si="16"/>
        <v>0</v>
      </c>
      <c r="I104" s="48"/>
      <c r="K104" s="109"/>
      <c r="L104" s="109"/>
      <c r="M104" s="109"/>
      <c r="N104" s="114"/>
    </row>
    <row r="105" spans="1:14" s="36" customFormat="1" x14ac:dyDescent="0.25">
      <c r="A105" s="111">
        <v>421</v>
      </c>
      <c r="B105" s="112"/>
      <c r="C105" s="113"/>
      <c r="D105" s="102" t="s">
        <v>147</v>
      </c>
      <c r="E105" s="48">
        <f t="shared" ref="E105:F105" si="20">E106</f>
        <v>1182</v>
      </c>
      <c r="F105" s="48">
        <f t="shared" si="20"/>
        <v>0</v>
      </c>
      <c r="G105" s="48">
        <f>G106</f>
        <v>0</v>
      </c>
      <c r="H105" s="48">
        <f t="shared" si="16"/>
        <v>0</v>
      </c>
      <c r="I105" s="48"/>
      <c r="K105" s="109"/>
      <c r="L105" s="109"/>
      <c r="M105" s="109"/>
      <c r="N105" s="114"/>
    </row>
    <row r="106" spans="1:14" x14ac:dyDescent="0.25">
      <c r="A106" s="103">
        <v>4212</v>
      </c>
      <c r="B106" s="104"/>
      <c r="C106" s="105"/>
      <c r="D106" s="101" t="s">
        <v>148</v>
      </c>
      <c r="E106" s="47">
        <v>1182</v>
      </c>
      <c r="F106" s="47"/>
      <c r="G106" s="47">
        <v>0</v>
      </c>
      <c r="H106" s="48">
        <f t="shared" si="16"/>
        <v>0</v>
      </c>
      <c r="I106" s="48"/>
      <c r="K106" s="62"/>
      <c r="L106" s="62"/>
      <c r="M106" s="62"/>
      <c r="N106" s="50"/>
    </row>
    <row r="107" spans="1:14" s="36" customFormat="1" x14ac:dyDescent="0.25">
      <c r="A107" s="111">
        <v>422</v>
      </c>
      <c r="B107" s="112"/>
      <c r="C107" s="113"/>
      <c r="D107" s="102" t="s">
        <v>149</v>
      </c>
      <c r="E107" s="48">
        <f t="shared" ref="E107:F107" si="21">E108</f>
        <v>1182</v>
      </c>
      <c r="F107" s="48">
        <f t="shared" si="21"/>
        <v>0</v>
      </c>
      <c r="G107" s="48">
        <f>G108</f>
        <v>0</v>
      </c>
      <c r="H107" s="48">
        <f t="shared" si="16"/>
        <v>0</v>
      </c>
      <c r="I107" s="48"/>
      <c r="K107" s="109"/>
      <c r="L107" s="109"/>
      <c r="M107" s="109"/>
      <c r="N107" s="114"/>
    </row>
    <row r="108" spans="1:14" x14ac:dyDescent="0.25">
      <c r="A108" s="103">
        <v>4227</v>
      </c>
      <c r="B108" s="104"/>
      <c r="C108" s="105"/>
      <c r="D108" s="101" t="s">
        <v>176</v>
      </c>
      <c r="E108" s="47">
        <v>1182</v>
      </c>
      <c r="F108" s="47"/>
      <c r="G108" s="47">
        <v>0</v>
      </c>
      <c r="H108" s="48">
        <f t="shared" si="16"/>
        <v>0</v>
      </c>
      <c r="I108" s="48"/>
      <c r="K108" s="62"/>
      <c r="L108" s="62"/>
      <c r="M108" s="62"/>
      <c r="N108" s="50"/>
    </row>
    <row r="109" spans="1:14" s="36" customFormat="1" x14ac:dyDescent="0.25">
      <c r="A109" s="111">
        <v>424</v>
      </c>
      <c r="B109" s="112"/>
      <c r="C109" s="113"/>
      <c r="D109" s="102" t="s">
        <v>153</v>
      </c>
      <c r="E109" s="48">
        <f>E110</f>
        <v>423.49</v>
      </c>
      <c r="F109" s="48"/>
      <c r="G109" s="48">
        <f>G110</f>
        <v>0</v>
      </c>
      <c r="H109" s="48">
        <f t="shared" si="16"/>
        <v>0</v>
      </c>
      <c r="I109" s="48"/>
      <c r="K109" s="109"/>
      <c r="L109" s="109"/>
      <c r="M109" s="109"/>
      <c r="N109" s="114"/>
    </row>
    <row r="110" spans="1:14" x14ac:dyDescent="0.25">
      <c r="A110" s="103">
        <v>4241</v>
      </c>
      <c r="B110" s="104"/>
      <c r="C110" s="105"/>
      <c r="D110" s="101" t="s">
        <v>154</v>
      </c>
      <c r="E110" s="47">
        <v>423.49</v>
      </c>
      <c r="F110" s="47"/>
      <c r="G110" s="47">
        <v>0</v>
      </c>
      <c r="H110" s="48">
        <f t="shared" si="16"/>
        <v>0</v>
      </c>
      <c r="I110" s="48"/>
      <c r="K110" s="62"/>
      <c r="L110" s="62"/>
      <c r="M110" s="62"/>
      <c r="N110" s="50"/>
    </row>
    <row r="111" spans="1:14" ht="15" customHeight="1" x14ac:dyDescent="0.25">
      <c r="A111" s="189" t="s">
        <v>60</v>
      </c>
      <c r="B111" s="190"/>
      <c r="C111" s="191"/>
      <c r="D111" s="49" t="s">
        <v>167</v>
      </c>
      <c r="E111" s="47">
        <f>E112</f>
        <v>3678.33</v>
      </c>
      <c r="F111" s="47"/>
      <c r="G111" s="47">
        <f>G112</f>
        <v>450</v>
      </c>
      <c r="H111" s="48">
        <f t="shared" si="16"/>
        <v>12.233812626925806</v>
      </c>
      <c r="I111" s="48"/>
      <c r="K111" s="62"/>
      <c r="L111" s="62"/>
      <c r="M111" s="62"/>
      <c r="N111" s="50"/>
    </row>
    <row r="112" spans="1:14" ht="15" customHeight="1" x14ac:dyDescent="0.25">
      <c r="A112" s="192">
        <v>3</v>
      </c>
      <c r="B112" s="193"/>
      <c r="C112" s="194"/>
      <c r="D112" s="116" t="s">
        <v>9</v>
      </c>
      <c r="E112" s="48">
        <f>E113</f>
        <v>3678.33</v>
      </c>
      <c r="F112" s="48">
        <f>F113+F137</f>
        <v>0</v>
      </c>
      <c r="G112" s="48">
        <f>G113</f>
        <v>450</v>
      </c>
      <c r="H112" s="48">
        <f t="shared" si="16"/>
        <v>12.233812626925806</v>
      </c>
      <c r="I112" s="48"/>
      <c r="K112" s="62"/>
      <c r="L112" s="62"/>
      <c r="M112" s="62"/>
      <c r="N112" s="50"/>
    </row>
    <row r="113" spans="1:14" x14ac:dyDescent="0.25">
      <c r="A113" s="201">
        <v>32</v>
      </c>
      <c r="B113" s="202"/>
      <c r="C113" s="203"/>
      <c r="D113" s="102" t="s">
        <v>18</v>
      </c>
      <c r="E113" s="48">
        <f>E114+E117</f>
        <v>3678.33</v>
      </c>
      <c r="F113" s="48">
        <v>0</v>
      </c>
      <c r="G113" s="48">
        <f>G114+G117+G120</f>
        <v>450</v>
      </c>
      <c r="H113" s="48">
        <f t="shared" si="16"/>
        <v>12.233812626925806</v>
      </c>
      <c r="I113" s="48"/>
      <c r="K113" s="62"/>
      <c r="L113" s="62"/>
      <c r="M113" s="62"/>
      <c r="N113" s="50"/>
    </row>
    <row r="114" spans="1:14" x14ac:dyDescent="0.25">
      <c r="A114" s="111">
        <v>322</v>
      </c>
      <c r="B114" s="112"/>
      <c r="C114" s="113"/>
      <c r="D114" s="102" t="s">
        <v>120</v>
      </c>
      <c r="E114" s="48">
        <f t="shared" ref="E114" si="22">E115+E116</f>
        <v>1406</v>
      </c>
      <c r="F114" s="48"/>
      <c r="G114" s="48">
        <f>G115+G116</f>
        <v>0</v>
      </c>
      <c r="H114" s="48">
        <f t="shared" si="16"/>
        <v>0</v>
      </c>
      <c r="I114" s="48"/>
      <c r="K114" s="62"/>
      <c r="L114" s="62"/>
      <c r="M114" s="62"/>
      <c r="N114" s="50"/>
    </row>
    <row r="115" spans="1:14" s="87" customFormat="1" x14ac:dyDescent="0.25">
      <c r="A115" s="103">
        <v>3221</v>
      </c>
      <c r="B115" s="104"/>
      <c r="C115" s="105"/>
      <c r="D115" s="101" t="s">
        <v>161</v>
      </c>
      <c r="E115" s="47">
        <v>19.61</v>
      </c>
      <c r="F115" s="47"/>
      <c r="G115" s="47">
        <v>0</v>
      </c>
      <c r="H115" s="48">
        <f t="shared" si="16"/>
        <v>0</v>
      </c>
      <c r="I115" s="48"/>
      <c r="K115" s="62"/>
      <c r="L115" s="62"/>
      <c r="M115" s="62"/>
      <c r="N115" s="50"/>
    </row>
    <row r="116" spans="1:14" s="87" customFormat="1" x14ac:dyDescent="0.25">
      <c r="A116" s="103">
        <v>3222</v>
      </c>
      <c r="B116" s="104"/>
      <c r="C116" s="105"/>
      <c r="D116" s="101" t="s">
        <v>121</v>
      </c>
      <c r="E116" s="47">
        <v>1386.39</v>
      </c>
      <c r="F116" s="47"/>
      <c r="G116" s="47">
        <v>0</v>
      </c>
      <c r="H116" s="48">
        <f t="shared" si="16"/>
        <v>0</v>
      </c>
      <c r="I116" s="48"/>
      <c r="K116" s="62"/>
      <c r="L116" s="62"/>
      <c r="M116" s="62"/>
      <c r="N116" s="50"/>
    </row>
    <row r="117" spans="1:14" s="36" customFormat="1" x14ac:dyDescent="0.25">
      <c r="A117" s="111">
        <v>323</v>
      </c>
      <c r="B117" s="112"/>
      <c r="C117" s="113"/>
      <c r="D117" s="102" t="s">
        <v>127</v>
      </c>
      <c r="E117" s="48">
        <f t="shared" ref="E117" si="23">E118+E119</f>
        <v>2272.33</v>
      </c>
      <c r="F117" s="48"/>
      <c r="G117" s="48">
        <f>G118+G119</f>
        <v>0</v>
      </c>
      <c r="H117" s="48">
        <f t="shared" si="16"/>
        <v>0</v>
      </c>
      <c r="I117" s="48"/>
      <c r="K117" s="109"/>
      <c r="L117" s="109"/>
      <c r="M117" s="109"/>
      <c r="N117" s="114"/>
    </row>
    <row r="118" spans="1:14" s="87" customFormat="1" x14ac:dyDescent="0.25">
      <c r="A118" s="103">
        <v>3231</v>
      </c>
      <c r="B118" s="104"/>
      <c r="C118" s="105"/>
      <c r="D118" s="101" t="s">
        <v>128</v>
      </c>
      <c r="E118" s="47">
        <v>1431.64</v>
      </c>
      <c r="F118" s="47"/>
      <c r="G118" s="47">
        <v>0</v>
      </c>
      <c r="H118" s="48">
        <f t="shared" si="16"/>
        <v>0</v>
      </c>
      <c r="I118" s="48"/>
      <c r="K118" s="62"/>
      <c r="L118" s="62"/>
      <c r="M118" s="62"/>
      <c r="N118" s="50"/>
    </row>
    <row r="119" spans="1:14" s="87" customFormat="1" x14ac:dyDescent="0.25">
      <c r="A119" s="103">
        <v>3237</v>
      </c>
      <c r="B119" s="104"/>
      <c r="C119" s="105"/>
      <c r="D119" s="101" t="s">
        <v>158</v>
      </c>
      <c r="E119" s="47">
        <v>840.69</v>
      </c>
      <c r="F119" s="47"/>
      <c r="G119" s="47">
        <v>0</v>
      </c>
      <c r="H119" s="48">
        <f t="shared" si="16"/>
        <v>0</v>
      </c>
      <c r="I119" s="48"/>
      <c r="K119" s="62"/>
      <c r="L119" s="62"/>
      <c r="M119" s="62"/>
      <c r="N119" s="50"/>
    </row>
    <row r="120" spans="1:14" s="87" customFormat="1" x14ac:dyDescent="0.25">
      <c r="A120" s="150">
        <v>329</v>
      </c>
      <c r="B120" s="151"/>
      <c r="C120" s="152"/>
      <c r="D120" s="143" t="s">
        <v>135</v>
      </c>
      <c r="E120" s="48">
        <f t="shared" ref="E120" si="24">E121+E122</f>
        <v>28721.809999999998</v>
      </c>
      <c r="F120" s="48"/>
      <c r="G120" s="48">
        <f>G121</f>
        <v>450</v>
      </c>
      <c r="H120" s="48">
        <f t="shared" ref="H120:H121" si="25">G120/E120*100</f>
        <v>1.5667536272957729</v>
      </c>
      <c r="I120" s="48"/>
      <c r="K120" s="62"/>
      <c r="L120" s="62" t="s">
        <v>97</v>
      </c>
      <c r="M120" s="62"/>
      <c r="N120" s="50"/>
    </row>
    <row r="121" spans="1:14" s="87" customFormat="1" x14ac:dyDescent="0.25">
      <c r="A121" s="147">
        <v>3292</v>
      </c>
      <c r="B121" s="148"/>
      <c r="C121" s="149"/>
      <c r="D121" s="146" t="s">
        <v>160</v>
      </c>
      <c r="E121" s="47">
        <v>1431.64</v>
      </c>
      <c r="F121" s="47"/>
      <c r="G121" s="47">
        <v>450</v>
      </c>
      <c r="H121" s="48">
        <f t="shared" si="25"/>
        <v>31.432483026459163</v>
      </c>
      <c r="I121" s="48"/>
      <c r="K121" s="62"/>
      <c r="L121" s="62"/>
      <c r="M121" s="62"/>
      <c r="N121" s="50"/>
    </row>
    <row r="122" spans="1:14" x14ac:dyDescent="0.25">
      <c r="A122" s="189" t="s">
        <v>60</v>
      </c>
      <c r="B122" s="190"/>
      <c r="C122" s="191"/>
      <c r="D122" s="49" t="s">
        <v>75</v>
      </c>
      <c r="E122" s="47">
        <f>E123</f>
        <v>27290.17</v>
      </c>
      <c r="F122" s="47">
        <f>F123</f>
        <v>35735</v>
      </c>
      <c r="G122" s="47">
        <f>G123</f>
        <v>34317.120000000003</v>
      </c>
      <c r="H122" s="48">
        <f t="shared" si="16"/>
        <v>125.74901512156211</v>
      </c>
      <c r="I122" s="48">
        <f t="shared" si="17"/>
        <v>96.032237302364635</v>
      </c>
      <c r="K122" s="62"/>
      <c r="L122" s="62"/>
      <c r="M122" s="62"/>
      <c r="N122" s="50"/>
    </row>
    <row r="123" spans="1:14" s="36" customFormat="1" ht="15" customHeight="1" x14ac:dyDescent="0.25">
      <c r="A123" s="192">
        <v>3</v>
      </c>
      <c r="B123" s="193"/>
      <c r="C123" s="194"/>
      <c r="D123" s="116" t="s">
        <v>9</v>
      </c>
      <c r="E123" s="48">
        <f>E124+E141</f>
        <v>27290.17</v>
      </c>
      <c r="F123" s="48">
        <f>F124+F141</f>
        <v>35735</v>
      </c>
      <c r="G123" s="48">
        <f>G124+G141</f>
        <v>34317.120000000003</v>
      </c>
      <c r="H123" s="48">
        <f t="shared" si="16"/>
        <v>125.74901512156211</v>
      </c>
      <c r="I123" s="48">
        <f t="shared" si="17"/>
        <v>96.032237302364635</v>
      </c>
      <c r="K123" s="109"/>
      <c r="L123" s="109"/>
      <c r="M123" s="109"/>
      <c r="N123" s="114"/>
    </row>
    <row r="124" spans="1:14" s="36" customFormat="1" ht="14.25" customHeight="1" x14ac:dyDescent="0.25">
      <c r="A124" s="201">
        <v>32</v>
      </c>
      <c r="B124" s="202"/>
      <c r="C124" s="203"/>
      <c r="D124" s="96" t="s">
        <v>18</v>
      </c>
      <c r="E124" s="48">
        <f>E125+E127+E132+E139</f>
        <v>26724.46</v>
      </c>
      <c r="F124" s="48">
        <v>35470</v>
      </c>
      <c r="G124" s="48">
        <f>G125+G127+G132+G139</f>
        <v>33727.47</v>
      </c>
      <c r="H124" s="48">
        <f t="shared" si="16"/>
        <v>126.20449580646344</v>
      </c>
      <c r="I124" s="48">
        <f t="shared" si="17"/>
        <v>95.087313222441509</v>
      </c>
      <c r="K124" s="109"/>
      <c r="L124" s="109"/>
      <c r="M124" s="109"/>
      <c r="N124" s="114"/>
    </row>
    <row r="125" spans="1:14" s="36" customFormat="1" ht="14.25" customHeight="1" x14ac:dyDescent="0.25">
      <c r="A125" s="106">
        <v>321</v>
      </c>
      <c r="B125" s="107"/>
      <c r="C125" s="108"/>
      <c r="D125" s="96" t="s">
        <v>115</v>
      </c>
      <c r="E125" s="48">
        <f>E126</f>
        <v>1488.85</v>
      </c>
      <c r="F125" s="48"/>
      <c r="G125" s="48">
        <f>G126</f>
        <v>1000</v>
      </c>
      <c r="H125" s="48">
        <f t="shared" si="16"/>
        <v>67.165933438559961</v>
      </c>
      <c r="I125" s="48"/>
      <c r="K125" s="109"/>
      <c r="L125" s="109"/>
      <c r="M125" s="109"/>
      <c r="N125" s="114"/>
    </row>
    <row r="126" spans="1:14" ht="14.25" customHeight="1" x14ac:dyDescent="0.25">
      <c r="A126" s="93">
        <v>3211</v>
      </c>
      <c r="B126" s="94"/>
      <c r="C126" s="95"/>
      <c r="D126" s="97" t="s">
        <v>116</v>
      </c>
      <c r="E126" s="47">
        <v>1488.85</v>
      </c>
      <c r="F126" s="47"/>
      <c r="G126" s="47">
        <v>1000</v>
      </c>
      <c r="H126" s="48">
        <f t="shared" si="16"/>
        <v>67.165933438559961</v>
      </c>
      <c r="I126" s="48"/>
      <c r="K126" s="62"/>
      <c r="L126" s="62"/>
      <c r="M126" s="62"/>
      <c r="N126" s="50"/>
    </row>
    <row r="127" spans="1:14" s="36" customFormat="1" ht="14.25" customHeight="1" x14ac:dyDescent="0.25">
      <c r="A127" s="106">
        <v>322</v>
      </c>
      <c r="B127" s="107"/>
      <c r="C127" s="108"/>
      <c r="D127" s="96" t="s">
        <v>120</v>
      </c>
      <c r="E127" s="48">
        <f>E128+E129+E130+E131</f>
        <v>16588.91</v>
      </c>
      <c r="F127" s="48"/>
      <c r="G127" s="48">
        <f>G128+G129+G130+G131</f>
        <v>21318.02</v>
      </c>
      <c r="H127" s="48">
        <f t="shared" si="16"/>
        <v>128.50765963526237</v>
      </c>
      <c r="I127" s="48"/>
      <c r="K127" s="109"/>
      <c r="L127" s="109"/>
      <c r="M127" s="109"/>
      <c r="N127" s="114"/>
    </row>
    <row r="128" spans="1:14" ht="14.25" customHeight="1" x14ac:dyDescent="0.25">
      <c r="A128" s="93">
        <v>3221</v>
      </c>
      <c r="B128" s="94"/>
      <c r="C128" s="95"/>
      <c r="D128" s="101" t="s">
        <v>161</v>
      </c>
      <c r="E128" s="47">
        <v>2954.95</v>
      </c>
      <c r="F128" s="47"/>
      <c r="G128" s="47">
        <v>869.56</v>
      </c>
      <c r="H128" s="48">
        <f t="shared" si="16"/>
        <v>29.427232271273624</v>
      </c>
      <c r="I128" s="48"/>
      <c r="K128" s="62"/>
      <c r="L128" s="62"/>
      <c r="M128" s="62"/>
      <c r="N128" s="50"/>
    </row>
    <row r="129" spans="1:14" ht="14.25" customHeight="1" x14ac:dyDescent="0.25">
      <c r="A129" s="93">
        <v>3223</v>
      </c>
      <c r="B129" s="94"/>
      <c r="C129" s="95"/>
      <c r="D129" s="101" t="s">
        <v>122</v>
      </c>
      <c r="E129" s="47">
        <v>10037.790000000001</v>
      </c>
      <c r="F129" s="47"/>
      <c r="G129" s="47">
        <v>17861.03</v>
      </c>
      <c r="H129" s="48">
        <f t="shared" si="16"/>
        <v>177.93787277876899</v>
      </c>
      <c r="I129" s="48"/>
      <c r="K129" s="62"/>
      <c r="L129" s="62"/>
      <c r="M129" s="62"/>
      <c r="N129" s="50"/>
    </row>
    <row r="130" spans="1:14" ht="14.25" customHeight="1" x14ac:dyDescent="0.25">
      <c r="A130" s="93">
        <v>3224</v>
      </c>
      <c r="B130" s="94"/>
      <c r="C130" s="95"/>
      <c r="D130" s="101" t="s">
        <v>162</v>
      </c>
      <c r="E130" s="47">
        <v>3057.31</v>
      </c>
      <c r="F130" s="47"/>
      <c r="G130" s="47">
        <v>2397.44</v>
      </c>
      <c r="H130" s="48">
        <f t="shared" si="16"/>
        <v>78.416647314142168</v>
      </c>
      <c r="I130" s="48"/>
      <c r="K130" s="62"/>
      <c r="L130" s="62"/>
      <c r="M130" s="62"/>
      <c r="N130" s="50"/>
    </row>
    <row r="131" spans="1:14" ht="14.25" customHeight="1" x14ac:dyDescent="0.25">
      <c r="A131" s="93">
        <v>3227</v>
      </c>
      <c r="B131" s="94"/>
      <c r="C131" s="95"/>
      <c r="D131" s="101" t="s">
        <v>204</v>
      </c>
      <c r="E131" s="47">
        <v>538.86</v>
      </c>
      <c r="F131" s="47"/>
      <c r="G131" s="47">
        <v>189.99</v>
      </c>
      <c r="H131" s="48">
        <f t="shared" si="16"/>
        <v>35.25776639572431</v>
      </c>
      <c r="I131" s="48"/>
      <c r="K131" s="62"/>
      <c r="L131" s="62"/>
      <c r="M131" s="62"/>
      <c r="N131" s="50"/>
    </row>
    <row r="132" spans="1:14" s="36" customFormat="1" ht="14.25" customHeight="1" x14ac:dyDescent="0.25">
      <c r="A132" s="106">
        <v>323</v>
      </c>
      <c r="B132" s="107"/>
      <c r="C132" s="108"/>
      <c r="D132" s="96" t="s">
        <v>127</v>
      </c>
      <c r="E132" s="48">
        <f>E133+E135+E134+E136+E137+E138</f>
        <v>7209.7</v>
      </c>
      <c r="F132" s="48"/>
      <c r="G132" s="48">
        <f>G133+G135+G134+G136+G137+G138</f>
        <v>10209.450000000001</v>
      </c>
      <c r="H132" s="48">
        <f t="shared" si="16"/>
        <v>141.60714038032097</v>
      </c>
      <c r="I132" s="48"/>
      <c r="K132" s="109"/>
      <c r="L132" s="109"/>
      <c r="M132" s="109"/>
      <c r="N132" s="114"/>
    </row>
    <row r="133" spans="1:14" ht="14.25" customHeight="1" x14ac:dyDescent="0.25">
      <c r="A133" s="93">
        <v>3231</v>
      </c>
      <c r="B133" s="94"/>
      <c r="C133" s="95"/>
      <c r="D133" s="101" t="s">
        <v>128</v>
      </c>
      <c r="E133" s="47">
        <v>996.7</v>
      </c>
      <c r="F133" s="47"/>
      <c r="G133" s="47">
        <v>250</v>
      </c>
      <c r="H133" s="48">
        <f t="shared" si="16"/>
        <v>25.082773151399618</v>
      </c>
      <c r="I133" s="48"/>
      <c r="K133" s="62"/>
      <c r="L133" s="62"/>
      <c r="M133" s="62"/>
      <c r="N133" s="50"/>
    </row>
    <row r="134" spans="1:14" ht="14.25" customHeight="1" x14ac:dyDescent="0.25">
      <c r="A134" s="93">
        <v>3234</v>
      </c>
      <c r="B134" s="94"/>
      <c r="C134" s="95"/>
      <c r="D134" s="97" t="s">
        <v>130</v>
      </c>
      <c r="E134" s="47">
        <v>2454.1999999999998</v>
      </c>
      <c r="F134" s="47"/>
      <c r="G134" s="47">
        <v>1097.3800000000001</v>
      </c>
      <c r="H134" s="48">
        <f t="shared" si="16"/>
        <v>44.714367207236585</v>
      </c>
      <c r="I134" s="48"/>
      <c r="K134" s="62"/>
      <c r="L134" s="62"/>
      <c r="M134" s="62"/>
      <c r="N134" s="50"/>
    </row>
    <row r="135" spans="1:14" ht="14.25" customHeight="1" x14ac:dyDescent="0.25">
      <c r="A135" s="93">
        <v>3235</v>
      </c>
      <c r="B135" s="94"/>
      <c r="C135" s="95"/>
      <c r="D135" s="97" t="s">
        <v>131</v>
      </c>
      <c r="E135" s="47">
        <v>1822.43</v>
      </c>
      <c r="F135" s="47"/>
      <c r="G135" s="47">
        <v>600</v>
      </c>
      <c r="H135" s="48">
        <f t="shared" si="16"/>
        <v>32.923075234714091</v>
      </c>
      <c r="I135" s="48"/>
      <c r="K135" s="62"/>
      <c r="L135" s="62"/>
      <c r="M135" s="62"/>
      <c r="N135" s="50"/>
    </row>
    <row r="136" spans="1:14" ht="14.25" customHeight="1" x14ac:dyDescent="0.25">
      <c r="A136" s="93">
        <v>3236</v>
      </c>
      <c r="B136" s="94"/>
      <c r="C136" s="95"/>
      <c r="D136" s="97" t="s">
        <v>165</v>
      </c>
      <c r="E136" s="47">
        <v>1050.9100000000001</v>
      </c>
      <c r="F136" s="47"/>
      <c r="G136" s="47">
        <v>7651.23</v>
      </c>
      <c r="H136" s="48">
        <f t="shared" si="16"/>
        <v>728.05758818547724</v>
      </c>
      <c r="I136" s="48"/>
      <c r="K136" s="62"/>
      <c r="L136" s="62"/>
      <c r="M136" s="62"/>
      <c r="N136" s="50"/>
    </row>
    <row r="137" spans="1:14" ht="14.25" customHeight="1" x14ac:dyDescent="0.25">
      <c r="A137" s="93">
        <v>3238</v>
      </c>
      <c r="B137" s="94"/>
      <c r="C137" s="95"/>
      <c r="D137" s="97" t="s">
        <v>133</v>
      </c>
      <c r="E137" s="47">
        <v>885.46</v>
      </c>
      <c r="F137" s="47"/>
      <c r="G137" s="47">
        <v>610.84</v>
      </c>
      <c r="H137" s="48">
        <f t="shared" si="16"/>
        <v>68.985611998283375</v>
      </c>
      <c r="I137" s="48"/>
      <c r="K137" s="62"/>
      <c r="L137" s="62"/>
      <c r="M137" s="62"/>
      <c r="N137" s="50"/>
    </row>
    <row r="138" spans="1:14" ht="14.25" customHeight="1" x14ac:dyDescent="0.25">
      <c r="A138" s="125">
        <v>3239</v>
      </c>
      <c r="B138" s="126"/>
      <c r="C138" s="127"/>
      <c r="D138" s="128" t="s">
        <v>134</v>
      </c>
      <c r="E138" s="47"/>
      <c r="F138" s="47"/>
      <c r="G138" s="47">
        <v>0</v>
      </c>
      <c r="H138" s="48"/>
      <c r="I138" s="48"/>
      <c r="K138" s="62"/>
      <c r="L138" s="62"/>
      <c r="M138" s="62"/>
      <c r="N138" s="50"/>
    </row>
    <row r="139" spans="1:14" s="36" customFormat="1" ht="14.25" customHeight="1" x14ac:dyDescent="0.25">
      <c r="A139" s="106">
        <v>329</v>
      </c>
      <c r="B139" s="107"/>
      <c r="C139" s="108"/>
      <c r="D139" s="96" t="s">
        <v>135</v>
      </c>
      <c r="E139" s="48">
        <f>E140</f>
        <v>1437</v>
      </c>
      <c r="F139" s="48"/>
      <c r="G139" s="48">
        <f>G140</f>
        <v>1200</v>
      </c>
      <c r="H139" s="48">
        <f t="shared" si="16"/>
        <v>83.507306889352819</v>
      </c>
      <c r="I139" s="48"/>
      <c r="K139" s="109"/>
      <c r="L139" s="109"/>
      <c r="M139" s="109"/>
      <c r="N139" s="114"/>
    </row>
    <row r="140" spans="1:14" ht="14.25" customHeight="1" x14ac:dyDescent="0.25">
      <c r="A140" s="93">
        <v>3292</v>
      </c>
      <c r="B140" s="94"/>
      <c r="C140" s="95"/>
      <c r="D140" s="97" t="s">
        <v>136</v>
      </c>
      <c r="E140" s="47">
        <v>1437</v>
      </c>
      <c r="F140" s="47"/>
      <c r="G140" s="47">
        <v>1200</v>
      </c>
      <c r="H140" s="48">
        <f t="shared" si="16"/>
        <v>83.507306889352819</v>
      </c>
      <c r="I140" s="48"/>
      <c r="K140" s="62"/>
      <c r="L140" s="62"/>
      <c r="M140" s="62"/>
      <c r="N140" s="50"/>
    </row>
    <row r="141" spans="1:14" s="36" customFormat="1" ht="15" customHeight="1" x14ac:dyDescent="0.25">
      <c r="A141" s="201">
        <v>34</v>
      </c>
      <c r="B141" s="202"/>
      <c r="C141" s="203"/>
      <c r="D141" s="96" t="s">
        <v>49</v>
      </c>
      <c r="E141" s="48">
        <f>E142</f>
        <v>565.71</v>
      </c>
      <c r="F141" s="48">
        <v>265</v>
      </c>
      <c r="G141" s="48">
        <f>G142</f>
        <v>589.65</v>
      </c>
      <c r="H141" s="48">
        <f t="shared" si="16"/>
        <v>104.23185024128969</v>
      </c>
      <c r="I141" s="48">
        <f t="shared" si="17"/>
        <v>222.50943396226415</v>
      </c>
      <c r="K141" s="109"/>
      <c r="L141" s="109"/>
      <c r="M141" s="109"/>
      <c r="N141" s="114"/>
    </row>
    <row r="142" spans="1:14" s="36" customFormat="1" ht="15" customHeight="1" x14ac:dyDescent="0.25">
      <c r="A142" s="106">
        <v>343</v>
      </c>
      <c r="B142" s="107"/>
      <c r="C142" s="108"/>
      <c r="D142" s="96" t="s">
        <v>143</v>
      </c>
      <c r="E142" s="48">
        <f>E143</f>
        <v>565.71</v>
      </c>
      <c r="F142" s="48"/>
      <c r="G142" s="48">
        <f>G143</f>
        <v>589.65</v>
      </c>
      <c r="H142" s="48">
        <f t="shared" ref="H142:H198" si="26">G142/E142*100</f>
        <v>104.23185024128969</v>
      </c>
      <c r="I142" s="48"/>
      <c r="K142" s="109"/>
      <c r="L142" s="109"/>
      <c r="M142" s="109"/>
      <c r="N142" s="114"/>
    </row>
    <row r="143" spans="1:14" ht="15" customHeight="1" x14ac:dyDescent="0.25">
      <c r="A143" s="93">
        <v>3431</v>
      </c>
      <c r="B143" s="94"/>
      <c r="C143" s="95"/>
      <c r="D143" s="97" t="s">
        <v>177</v>
      </c>
      <c r="E143" s="47">
        <v>565.71</v>
      </c>
      <c r="F143" s="47"/>
      <c r="G143" s="47">
        <v>589.65</v>
      </c>
      <c r="H143" s="48">
        <f t="shared" si="26"/>
        <v>104.23185024128969</v>
      </c>
      <c r="I143" s="48"/>
      <c r="K143" s="62"/>
      <c r="L143" s="62"/>
      <c r="M143" s="62"/>
      <c r="N143" s="50"/>
    </row>
    <row r="144" spans="1:14" x14ac:dyDescent="0.25">
      <c r="A144" s="189" t="s">
        <v>60</v>
      </c>
      <c r="B144" s="190"/>
      <c r="C144" s="191"/>
      <c r="D144" s="30" t="s">
        <v>67</v>
      </c>
      <c r="E144" s="47">
        <f t="shared" ref="E144:G145" si="27">E145</f>
        <v>0</v>
      </c>
      <c r="F144" s="47">
        <f t="shared" si="27"/>
        <v>100</v>
      </c>
      <c r="G144" s="47">
        <f t="shared" si="27"/>
        <v>0</v>
      </c>
      <c r="H144" s="48"/>
      <c r="I144" s="48">
        <f t="shared" ref="I144:I205" si="28">G144/F144*100</f>
        <v>0</v>
      </c>
      <c r="K144" s="62"/>
      <c r="L144" s="62"/>
      <c r="M144" s="62"/>
      <c r="N144" s="50"/>
    </row>
    <row r="145" spans="1:14" s="36" customFormat="1" x14ac:dyDescent="0.25">
      <c r="A145" s="192">
        <v>3</v>
      </c>
      <c r="B145" s="193"/>
      <c r="C145" s="194"/>
      <c r="D145" s="102" t="s">
        <v>9</v>
      </c>
      <c r="E145" s="48">
        <f t="shared" si="27"/>
        <v>0</v>
      </c>
      <c r="F145" s="48">
        <f t="shared" si="27"/>
        <v>100</v>
      </c>
      <c r="G145" s="48">
        <f t="shared" si="27"/>
        <v>0</v>
      </c>
      <c r="H145" s="48"/>
      <c r="I145" s="48">
        <f t="shared" si="28"/>
        <v>0</v>
      </c>
      <c r="K145" s="109"/>
      <c r="L145" s="109"/>
      <c r="M145" s="109"/>
      <c r="N145" s="114"/>
    </row>
    <row r="146" spans="1:14" s="36" customFormat="1" ht="15" customHeight="1" x14ac:dyDescent="0.25">
      <c r="A146" s="201">
        <v>32</v>
      </c>
      <c r="B146" s="202"/>
      <c r="C146" s="203"/>
      <c r="D146" s="102" t="s">
        <v>18</v>
      </c>
      <c r="E146" s="48">
        <f>E147</f>
        <v>0</v>
      </c>
      <c r="F146" s="48">
        <v>100</v>
      </c>
      <c r="G146" s="48">
        <v>0</v>
      </c>
      <c r="H146" s="48"/>
      <c r="I146" s="48">
        <f t="shared" si="28"/>
        <v>0</v>
      </c>
      <c r="K146" s="109"/>
      <c r="L146" s="109"/>
      <c r="M146" s="109"/>
      <c r="N146" s="114"/>
    </row>
    <row r="147" spans="1:14" s="36" customFormat="1" ht="15" customHeight="1" x14ac:dyDescent="0.25">
      <c r="A147" s="120">
        <v>329</v>
      </c>
      <c r="B147" s="121"/>
      <c r="C147" s="122"/>
      <c r="D147" s="123" t="s">
        <v>135</v>
      </c>
      <c r="E147" s="48">
        <f>E148</f>
        <v>0</v>
      </c>
      <c r="F147" s="48"/>
      <c r="G147" s="48"/>
      <c r="H147" s="48"/>
      <c r="I147" s="48"/>
      <c r="K147" s="109"/>
      <c r="L147" s="109"/>
      <c r="M147" s="109"/>
      <c r="N147" s="114"/>
    </row>
    <row r="148" spans="1:14" s="87" customFormat="1" ht="15" customHeight="1" x14ac:dyDescent="0.25">
      <c r="A148" s="125">
        <v>3299</v>
      </c>
      <c r="B148" s="126"/>
      <c r="C148" s="127"/>
      <c r="D148" s="128" t="s">
        <v>135</v>
      </c>
      <c r="E148" s="47">
        <v>0</v>
      </c>
      <c r="F148" s="47"/>
      <c r="G148" s="47"/>
      <c r="H148" s="48"/>
      <c r="I148" s="48"/>
      <c r="K148" s="62"/>
      <c r="L148" s="62"/>
      <c r="M148" s="62"/>
      <c r="N148" s="50"/>
    </row>
    <row r="149" spans="1:14" ht="25.5" x14ac:dyDescent="0.25">
      <c r="A149" s="192" t="s">
        <v>57</v>
      </c>
      <c r="B149" s="193"/>
      <c r="C149" s="194"/>
      <c r="D149" s="29" t="s">
        <v>68</v>
      </c>
      <c r="E149" s="48">
        <f>E150+E153</f>
        <v>1522.5</v>
      </c>
      <c r="F149" s="48">
        <f>F150+F153</f>
        <v>1500</v>
      </c>
      <c r="G149" s="48">
        <f>G150+G153</f>
        <v>1456</v>
      </c>
      <c r="H149" s="48">
        <f t="shared" si="26"/>
        <v>95.632183908045974</v>
      </c>
      <c r="I149" s="48">
        <f t="shared" si="28"/>
        <v>97.066666666666663</v>
      </c>
      <c r="K149" s="62"/>
      <c r="L149" s="62"/>
      <c r="M149" s="62"/>
      <c r="N149" s="50"/>
    </row>
    <row r="150" spans="1:14" x14ac:dyDescent="0.25">
      <c r="A150" s="189" t="s">
        <v>60</v>
      </c>
      <c r="B150" s="190"/>
      <c r="C150" s="191"/>
      <c r="D150" s="30" t="s">
        <v>64</v>
      </c>
      <c r="E150" s="47">
        <f>E151</f>
        <v>0</v>
      </c>
      <c r="F150" s="47">
        <f>F151</f>
        <v>0</v>
      </c>
      <c r="G150" s="47">
        <f>G151</f>
        <v>0</v>
      </c>
      <c r="H150" s="48"/>
      <c r="I150" s="48"/>
      <c r="K150" s="62"/>
      <c r="L150" s="62"/>
      <c r="M150" s="62"/>
      <c r="N150" s="50"/>
    </row>
    <row r="151" spans="1:14" s="36" customFormat="1" x14ac:dyDescent="0.25">
      <c r="A151" s="192">
        <v>3</v>
      </c>
      <c r="B151" s="193"/>
      <c r="C151" s="194"/>
      <c r="D151" s="102" t="s">
        <v>9</v>
      </c>
      <c r="E151" s="48">
        <f>E152</f>
        <v>0</v>
      </c>
      <c r="F151" s="48">
        <f>F152</f>
        <v>0</v>
      </c>
      <c r="G151" s="48"/>
      <c r="H151" s="48"/>
      <c r="I151" s="48"/>
      <c r="K151" s="109"/>
      <c r="L151" s="109"/>
      <c r="M151" s="109"/>
      <c r="N151" s="114"/>
    </row>
    <row r="152" spans="1:14" s="36" customFormat="1" x14ac:dyDescent="0.25">
      <c r="A152" s="201">
        <v>32</v>
      </c>
      <c r="B152" s="202"/>
      <c r="C152" s="203"/>
      <c r="D152" s="102" t="s">
        <v>18</v>
      </c>
      <c r="E152" s="48">
        <v>0</v>
      </c>
      <c r="F152" s="48">
        <v>0</v>
      </c>
      <c r="G152" s="48"/>
      <c r="H152" s="48"/>
      <c r="I152" s="48"/>
      <c r="K152" s="109"/>
      <c r="L152" s="109"/>
      <c r="M152" s="109"/>
      <c r="N152" s="114"/>
    </row>
    <row r="153" spans="1:14" x14ac:dyDescent="0.25">
      <c r="A153" s="189" t="s">
        <v>60</v>
      </c>
      <c r="B153" s="190"/>
      <c r="C153" s="191"/>
      <c r="D153" s="52" t="s">
        <v>69</v>
      </c>
      <c r="E153" s="47">
        <f t="shared" ref="E153:G154" si="29">E154</f>
        <v>1522.5</v>
      </c>
      <c r="F153" s="47">
        <f t="shared" si="29"/>
        <v>1500</v>
      </c>
      <c r="G153" s="47">
        <f t="shared" si="29"/>
        <v>1456</v>
      </c>
      <c r="H153" s="48">
        <f t="shared" si="26"/>
        <v>95.632183908045974</v>
      </c>
      <c r="I153" s="48">
        <f t="shared" si="28"/>
        <v>97.066666666666663</v>
      </c>
      <c r="K153" s="62"/>
      <c r="L153" s="62"/>
      <c r="M153" s="62"/>
      <c r="N153" s="50"/>
    </row>
    <row r="154" spans="1:14" s="36" customFormat="1" x14ac:dyDescent="0.25">
      <c r="A154" s="192">
        <v>3</v>
      </c>
      <c r="B154" s="193"/>
      <c r="C154" s="194"/>
      <c r="D154" s="96" t="s">
        <v>9</v>
      </c>
      <c r="E154" s="48">
        <f t="shared" si="29"/>
        <v>1522.5</v>
      </c>
      <c r="F154" s="48">
        <f t="shared" si="29"/>
        <v>1500</v>
      </c>
      <c r="G154" s="48">
        <f t="shared" si="29"/>
        <v>1456</v>
      </c>
      <c r="H154" s="48">
        <f t="shared" si="26"/>
        <v>95.632183908045974</v>
      </c>
      <c r="I154" s="48">
        <f t="shared" si="28"/>
        <v>97.066666666666663</v>
      </c>
      <c r="K154" s="109"/>
      <c r="L154" s="109"/>
      <c r="M154" s="109"/>
      <c r="N154" s="114"/>
    </row>
    <row r="155" spans="1:14" s="36" customFormat="1" x14ac:dyDescent="0.25">
      <c r="A155" s="201">
        <v>38</v>
      </c>
      <c r="B155" s="202"/>
      <c r="C155" s="203"/>
      <c r="D155" s="96" t="s">
        <v>50</v>
      </c>
      <c r="E155" s="48">
        <f>E156</f>
        <v>1522.5</v>
      </c>
      <c r="F155" s="48">
        <v>1500</v>
      </c>
      <c r="G155" s="48">
        <f>G156</f>
        <v>1456</v>
      </c>
      <c r="H155" s="48">
        <f t="shared" si="26"/>
        <v>95.632183908045974</v>
      </c>
      <c r="I155" s="48">
        <f t="shared" si="28"/>
        <v>97.066666666666663</v>
      </c>
      <c r="K155" s="109"/>
      <c r="L155" s="109"/>
      <c r="M155" s="109"/>
      <c r="N155" s="114"/>
    </row>
    <row r="156" spans="1:14" s="36" customFormat="1" x14ac:dyDescent="0.25">
      <c r="A156" s="106">
        <v>381</v>
      </c>
      <c r="B156" s="107"/>
      <c r="C156" s="108"/>
      <c r="D156" s="35" t="s">
        <v>145</v>
      </c>
      <c r="E156" s="48">
        <f>E157</f>
        <v>1522.5</v>
      </c>
      <c r="F156" s="48"/>
      <c r="G156" s="48">
        <f>G157</f>
        <v>1456</v>
      </c>
      <c r="H156" s="48">
        <f t="shared" si="26"/>
        <v>95.632183908045974</v>
      </c>
      <c r="I156" s="48"/>
      <c r="K156" s="109"/>
      <c r="L156" s="109"/>
      <c r="M156" s="109"/>
      <c r="N156" s="114"/>
    </row>
    <row r="157" spans="1:14" x14ac:dyDescent="0.25">
      <c r="A157" s="93">
        <v>3812</v>
      </c>
      <c r="B157" s="94"/>
      <c r="C157" s="95"/>
      <c r="D157" s="9" t="s">
        <v>146</v>
      </c>
      <c r="E157" s="47">
        <v>1522.5</v>
      </c>
      <c r="F157" s="47"/>
      <c r="G157" s="47">
        <v>1456</v>
      </c>
      <c r="H157" s="48">
        <f t="shared" si="26"/>
        <v>95.632183908045974</v>
      </c>
      <c r="I157" s="48"/>
      <c r="K157" s="62"/>
      <c r="L157" s="62"/>
      <c r="M157" s="62"/>
      <c r="N157" s="50"/>
    </row>
    <row r="158" spans="1:14" x14ac:dyDescent="0.25">
      <c r="A158" s="192" t="s">
        <v>57</v>
      </c>
      <c r="B158" s="193"/>
      <c r="C158" s="194"/>
      <c r="D158" s="29" t="s">
        <v>70</v>
      </c>
      <c r="E158" s="48">
        <f t="shared" ref="E158:G159" si="30">E159</f>
        <v>1280460.69</v>
      </c>
      <c r="F158" s="48">
        <f t="shared" si="30"/>
        <v>2203455</v>
      </c>
      <c r="G158" s="48">
        <f t="shared" si="30"/>
        <v>1700374.9700000002</v>
      </c>
      <c r="H158" s="48">
        <f t="shared" si="26"/>
        <v>132.79400010319728</v>
      </c>
      <c r="I158" s="48">
        <f t="shared" si="28"/>
        <v>77.168581613874593</v>
      </c>
      <c r="K158" s="62"/>
      <c r="L158" s="62"/>
      <c r="M158" s="62"/>
      <c r="N158" s="50"/>
    </row>
    <row r="159" spans="1:14" x14ac:dyDescent="0.25">
      <c r="A159" s="189" t="s">
        <v>60</v>
      </c>
      <c r="B159" s="190"/>
      <c r="C159" s="191"/>
      <c r="D159" s="30" t="s">
        <v>69</v>
      </c>
      <c r="E159" s="47">
        <f t="shared" si="30"/>
        <v>1280460.69</v>
      </c>
      <c r="F159" s="47">
        <f t="shared" si="30"/>
        <v>2203455</v>
      </c>
      <c r="G159" s="47">
        <f t="shared" si="30"/>
        <v>1700374.9700000002</v>
      </c>
      <c r="H159" s="48">
        <f t="shared" si="26"/>
        <v>132.79400010319728</v>
      </c>
      <c r="I159" s="48">
        <f t="shared" si="28"/>
        <v>77.168581613874593</v>
      </c>
      <c r="K159" s="62"/>
      <c r="L159" s="62"/>
      <c r="M159" s="62"/>
      <c r="N159" s="50"/>
    </row>
    <row r="160" spans="1:14" s="36" customFormat="1" x14ac:dyDescent="0.25">
      <c r="A160" s="192">
        <v>3</v>
      </c>
      <c r="B160" s="193"/>
      <c r="C160" s="194"/>
      <c r="D160" s="96" t="s">
        <v>9</v>
      </c>
      <c r="E160" s="48">
        <f>E161+E170+E177</f>
        <v>1280460.69</v>
      </c>
      <c r="F160" s="48">
        <f>F161+F170+F177</f>
        <v>2203455</v>
      </c>
      <c r="G160" s="48">
        <f>G161+G170+G177</f>
        <v>1700374.9700000002</v>
      </c>
      <c r="H160" s="48">
        <f t="shared" si="26"/>
        <v>132.79400010319728</v>
      </c>
      <c r="I160" s="48">
        <f t="shared" si="28"/>
        <v>77.168581613874593</v>
      </c>
      <c r="J160" s="119"/>
      <c r="K160" s="109"/>
      <c r="L160" s="109"/>
      <c r="M160" s="109"/>
      <c r="N160" s="114"/>
    </row>
    <row r="161" spans="1:14" s="36" customFormat="1" x14ac:dyDescent="0.25">
      <c r="A161" s="201">
        <v>31</v>
      </c>
      <c r="B161" s="202"/>
      <c r="C161" s="203"/>
      <c r="D161" s="96" t="s">
        <v>10</v>
      </c>
      <c r="E161" s="48">
        <f>E162+E166+E168</f>
        <v>1227845.3599999999</v>
      </c>
      <c r="F161" s="48">
        <v>2099010</v>
      </c>
      <c r="G161" s="48">
        <f>G162+G166+G168</f>
        <v>1640068.6400000001</v>
      </c>
      <c r="H161" s="48">
        <f t="shared" si="26"/>
        <v>133.57289878914395</v>
      </c>
      <c r="I161" s="48">
        <f t="shared" si="28"/>
        <v>78.135341899276341</v>
      </c>
      <c r="K161" s="109"/>
      <c r="L161" s="109"/>
      <c r="M161" s="109"/>
      <c r="N161" s="114"/>
    </row>
    <row r="162" spans="1:14" s="36" customFormat="1" x14ac:dyDescent="0.25">
      <c r="A162" s="106">
        <v>311</v>
      </c>
      <c r="B162" s="107"/>
      <c r="C162" s="108"/>
      <c r="D162" s="96" t="s">
        <v>108</v>
      </c>
      <c r="E162" s="48">
        <f>E163+E164+E165</f>
        <v>1018799.53</v>
      </c>
      <c r="F162" s="48"/>
      <c r="G162" s="48">
        <f>G163+G164+G165</f>
        <v>1364310.6400000001</v>
      </c>
      <c r="H162" s="48">
        <f t="shared" si="26"/>
        <v>133.91355215878437</v>
      </c>
      <c r="I162" s="48"/>
      <c r="K162" s="109"/>
      <c r="L162" s="109"/>
      <c r="M162" s="109"/>
      <c r="N162" s="114"/>
    </row>
    <row r="163" spans="1:14" x14ac:dyDescent="0.25">
      <c r="A163" s="93">
        <v>3111</v>
      </c>
      <c r="B163" s="94"/>
      <c r="C163" s="95"/>
      <c r="D163" s="97" t="s">
        <v>109</v>
      </c>
      <c r="E163" s="47">
        <v>900395.17</v>
      </c>
      <c r="F163" s="47"/>
      <c r="G163" s="47">
        <v>1212374.6200000001</v>
      </c>
      <c r="H163" s="48">
        <f t="shared" si="26"/>
        <v>134.64916965292028</v>
      </c>
      <c r="I163" s="48"/>
      <c r="K163" s="62"/>
      <c r="L163" s="62"/>
      <c r="M163" s="62"/>
      <c r="N163" s="50"/>
    </row>
    <row r="164" spans="1:14" x14ac:dyDescent="0.25">
      <c r="A164" s="93">
        <v>3113</v>
      </c>
      <c r="B164" s="94"/>
      <c r="C164" s="95"/>
      <c r="D164" s="97" t="s">
        <v>110</v>
      </c>
      <c r="E164" s="47">
        <v>32236.76</v>
      </c>
      <c r="F164" s="47"/>
      <c r="G164" s="47">
        <v>53998.49</v>
      </c>
      <c r="H164" s="48">
        <f t="shared" si="26"/>
        <v>167.50594662739061</v>
      </c>
      <c r="I164" s="48"/>
      <c r="K164" s="62"/>
      <c r="L164" s="62"/>
      <c r="M164" s="62"/>
      <c r="N164" s="50"/>
    </row>
    <row r="165" spans="1:14" x14ac:dyDescent="0.25">
      <c r="A165" s="93">
        <v>3114</v>
      </c>
      <c r="B165" s="94"/>
      <c r="C165" s="95"/>
      <c r="D165" s="97" t="s">
        <v>178</v>
      </c>
      <c r="E165" s="47">
        <v>86167.6</v>
      </c>
      <c r="F165" s="47"/>
      <c r="G165" s="47">
        <v>97937.53</v>
      </c>
      <c r="H165" s="48">
        <f t="shared" si="26"/>
        <v>113.65934527595059</v>
      </c>
      <c r="I165" s="48"/>
      <c r="K165" s="62"/>
      <c r="L165" s="62"/>
      <c r="M165" s="62"/>
      <c r="N165" s="50"/>
    </row>
    <row r="166" spans="1:14" s="36" customFormat="1" x14ac:dyDescent="0.25">
      <c r="A166" s="106">
        <v>312</v>
      </c>
      <c r="B166" s="107"/>
      <c r="C166" s="108"/>
      <c r="D166" s="96" t="s">
        <v>112</v>
      </c>
      <c r="E166" s="48">
        <f>E167</f>
        <v>40938.39</v>
      </c>
      <c r="F166" s="48"/>
      <c r="G166" s="48">
        <f>G167</f>
        <v>49795.06</v>
      </c>
      <c r="H166" s="48">
        <f t="shared" si="26"/>
        <v>121.63414340427164</v>
      </c>
      <c r="I166" s="48"/>
      <c r="K166" s="109"/>
      <c r="L166" s="109"/>
      <c r="M166" s="109"/>
      <c r="N166" s="114"/>
    </row>
    <row r="167" spans="1:14" s="87" customFormat="1" x14ac:dyDescent="0.25">
      <c r="A167" s="93">
        <v>3121</v>
      </c>
      <c r="B167" s="94"/>
      <c r="C167" s="95"/>
      <c r="D167" s="101" t="s">
        <v>112</v>
      </c>
      <c r="E167" s="47">
        <v>40938.39</v>
      </c>
      <c r="F167" s="47"/>
      <c r="G167" s="47">
        <v>49795.06</v>
      </c>
      <c r="H167" s="48">
        <f t="shared" si="26"/>
        <v>121.63414340427164</v>
      </c>
      <c r="I167" s="48"/>
      <c r="K167" s="62"/>
      <c r="L167" s="62"/>
      <c r="M167" s="62"/>
      <c r="N167" s="50"/>
    </row>
    <row r="168" spans="1:14" s="36" customFormat="1" x14ac:dyDescent="0.25">
      <c r="A168" s="106">
        <v>313</v>
      </c>
      <c r="B168" s="107"/>
      <c r="C168" s="108"/>
      <c r="D168" s="96" t="s">
        <v>113</v>
      </c>
      <c r="E168" s="48">
        <f>E169</f>
        <v>168107.44</v>
      </c>
      <c r="F168" s="48"/>
      <c r="G168" s="48">
        <f>G169</f>
        <v>225962.94</v>
      </c>
      <c r="H168" s="48">
        <f t="shared" si="26"/>
        <v>134.41578790325997</v>
      </c>
      <c r="I168" s="48"/>
      <c r="K168" s="109"/>
      <c r="L168" s="109"/>
      <c r="M168" s="109"/>
      <c r="N168" s="114"/>
    </row>
    <row r="169" spans="1:14" s="87" customFormat="1" x14ac:dyDescent="0.25">
      <c r="A169" s="93">
        <v>3132</v>
      </c>
      <c r="B169" s="94"/>
      <c r="C169" s="95"/>
      <c r="D169" s="97" t="s">
        <v>170</v>
      </c>
      <c r="E169" s="47">
        <v>168107.44</v>
      </c>
      <c r="F169" s="47"/>
      <c r="G169" s="47">
        <v>225962.94</v>
      </c>
      <c r="H169" s="48">
        <f t="shared" si="26"/>
        <v>134.41578790325997</v>
      </c>
      <c r="I169" s="48"/>
      <c r="K169" s="62"/>
      <c r="L169" s="62"/>
      <c r="M169" s="62"/>
      <c r="N169" s="50"/>
    </row>
    <row r="170" spans="1:14" s="36" customFormat="1" x14ac:dyDescent="0.25">
      <c r="A170" s="201">
        <v>32</v>
      </c>
      <c r="B170" s="202"/>
      <c r="C170" s="203"/>
      <c r="D170" s="96" t="s">
        <v>18</v>
      </c>
      <c r="E170" s="48">
        <f>E171+E173</f>
        <v>52217.799999999996</v>
      </c>
      <c r="F170" s="48">
        <v>104445</v>
      </c>
      <c r="G170" s="48">
        <f>G171+G173</f>
        <v>60306.33</v>
      </c>
      <c r="H170" s="48">
        <f t="shared" si="26"/>
        <v>115.48998617329724</v>
      </c>
      <c r="I170" s="48">
        <f t="shared" si="28"/>
        <v>57.73979606491455</v>
      </c>
      <c r="K170" s="109"/>
      <c r="L170" s="109"/>
      <c r="M170" s="109"/>
      <c r="N170" s="114"/>
    </row>
    <row r="171" spans="1:14" s="36" customFormat="1" x14ac:dyDescent="0.25">
      <c r="A171" s="106">
        <v>321</v>
      </c>
      <c r="B171" s="107"/>
      <c r="C171" s="108"/>
      <c r="D171" s="118" t="s">
        <v>179</v>
      </c>
      <c r="E171" s="48">
        <f>E172</f>
        <v>48836.45</v>
      </c>
      <c r="F171" s="48"/>
      <c r="G171" s="48">
        <f>G172</f>
        <v>56814.33</v>
      </c>
      <c r="H171" s="48">
        <f t="shared" si="26"/>
        <v>116.33591303217167</v>
      </c>
      <c r="I171" s="48"/>
      <c r="K171" s="109"/>
      <c r="L171" s="109"/>
      <c r="M171" s="109"/>
      <c r="N171" s="114"/>
    </row>
    <row r="172" spans="1:14" x14ac:dyDescent="0.25">
      <c r="A172" s="93">
        <v>3212</v>
      </c>
      <c r="B172" s="94"/>
      <c r="C172" s="95"/>
      <c r="D172" s="117" t="s">
        <v>180</v>
      </c>
      <c r="E172" s="47">
        <v>48836.45</v>
      </c>
      <c r="F172" s="47"/>
      <c r="G172" s="47">
        <v>56814.33</v>
      </c>
      <c r="H172" s="48">
        <f t="shared" si="26"/>
        <v>116.33591303217167</v>
      </c>
      <c r="I172" s="48"/>
      <c r="K172" s="62"/>
      <c r="L172" s="62"/>
      <c r="M172" s="62"/>
      <c r="N172" s="50"/>
    </row>
    <row r="173" spans="1:14" s="36" customFormat="1" x14ac:dyDescent="0.25">
      <c r="A173" s="106">
        <v>329</v>
      </c>
      <c r="B173" s="107"/>
      <c r="C173" s="108"/>
      <c r="D173" s="118" t="s">
        <v>135</v>
      </c>
      <c r="E173" s="48">
        <f>E174+E175+E176</f>
        <v>3381.35</v>
      </c>
      <c r="F173" s="48"/>
      <c r="G173" s="48">
        <f>G174+G175</f>
        <v>3492</v>
      </c>
      <c r="H173" s="48">
        <f t="shared" si="26"/>
        <v>103.27236163070963</v>
      </c>
      <c r="I173" s="48"/>
      <c r="K173" s="109"/>
      <c r="L173" s="109"/>
      <c r="M173" s="109"/>
      <c r="N173" s="114"/>
    </row>
    <row r="174" spans="1:14" x14ac:dyDescent="0.25">
      <c r="A174" s="93">
        <v>3295</v>
      </c>
      <c r="B174" s="94"/>
      <c r="C174" s="95"/>
      <c r="D174" s="117" t="s">
        <v>175</v>
      </c>
      <c r="E174" s="47">
        <v>3006.35</v>
      </c>
      <c r="F174" s="47"/>
      <c r="G174" s="47">
        <v>3492</v>
      </c>
      <c r="H174" s="48">
        <f t="shared" si="26"/>
        <v>116.15414040281405</v>
      </c>
      <c r="I174" s="48"/>
      <c r="K174" s="62"/>
      <c r="L174" s="62"/>
      <c r="M174" s="62"/>
      <c r="N174" s="50"/>
    </row>
    <row r="175" spans="1:14" x14ac:dyDescent="0.25">
      <c r="A175" s="93">
        <v>3296</v>
      </c>
      <c r="B175" s="94"/>
      <c r="C175" s="95"/>
      <c r="D175" s="117" t="s">
        <v>181</v>
      </c>
      <c r="E175" s="47">
        <v>375</v>
      </c>
      <c r="F175" s="47"/>
      <c r="G175" s="47">
        <v>0</v>
      </c>
      <c r="H175" s="48">
        <f t="shared" si="26"/>
        <v>0</v>
      </c>
      <c r="I175" s="48"/>
      <c r="K175" s="62"/>
      <c r="L175" s="62"/>
      <c r="M175" s="62"/>
      <c r="N175" s="50"/>
    </row>
    <row r="176" spans="1:14" x14ac:dyDescent="0.25">
      <c r="A176" s="125">
        <v>3299</v>
      </c>
      <c r="B176" s="126"/>
      <c r="C176" s="127"/>
      <c r="D176" s="117" t="s">
        <v>188</v>
      </c>
      <c r="E176" s="47"/>
      <c r="F176" s="47"/>
      <c r="G176" s="47"/>
      <c r="H176" s="48"/>
      <c r="I176" s="48"/>
      <c r="K176" s="62"/>
      <c r="L176" s="62"/>
      <c r="M176" s="62"/>
      <c r="N176" s="50"/>
    </row>
    <row r="177" spans="1:14" s="36" customFormat="1" x14ac:dyDescent="0.25">
      <c r="A177" s="201">
        <v>34</v>
      </c>
      <c r="B177" s="202"/>
      <c r="C177" s="203"/>
      <c r="D177" s="118" t="s">
        <v>49</v>
      </c>
      <c r="E177" s="48">
        <f>E178</f>
        <v>397.53</v>
      </c>
      <c r="F177" s="48">
        <v>0</v>
      </c>
      <c r="G177" s="48">
        <f>G178</f>
        <v>0</v>
      </c>
      <c r="H177" s="48">
        <f t="shared" si="26"/>
        <v>0</v>
      </c>
      <c r="I177" s="48"/>
      <c r="K177" s="109"/>
      <c r="L177" s="109"/>
      <c r="M177" s="109"/>
      <c r="N177" s="114"/>
    </row>
    <row r="178" spans="1:14" s="36" customFormat="1" x14ac:dyDescent="0.25">
      <c r="A178" s="106">
        <v>343</v>
      </c>
      <c r="B178" s="107"/>
      <c r="C178" s="108"/>
      <c r="D178" s="118" t="s">
        <v>143</v>
      </c>
      <c r="E178" s="48">
        <f>E179</f>
        <v>397.53</v>
      </c>
      <c r="F178" s="48"/>
      <c r="G178" s="48">
        <f>G179</f>
        <v>0</v>
      </c>
      <c r="H178" s="48">
        <f t="shared" si="26"/>
        <v>0</v>
      </c>
      <c r="I178" s="48"/>
      <c r="K178" s="109"/>
      <c r="L178" s="109"/>
      <c r="M178" s="109"/>
      <c r="N178" s="114"/>
    </row>
    <row r="179" spans="1:14" x14ac:dyDescent="0.25">
      <c r="A179" s="93">
        <v>3433</v>
      </c>
      <c r="B179" s="94"/>
      <c r="C179" s="95"/>
      <c r="D179" s="117" t="s">
        <v>144</v>
      </c>
      <c r="E179" s="47">
        <v>397.53</v>
      </c>
      <c r="F179" s="47"/>
      <c r="G179" s="47">
        <v>0</v>
      </c>
      <c r="H179" s="48">
        <f t="shared" si="26"/>
        <v>0</v>
      </c>
      <c r="I179" s="48"/>
      <c r="K179" s="62"/>
      <c r="L179" s="62"/>
      <c r="M179" s="62"/>
      <c r="N179" s="50"/>
    </row>
    <row r="180" spans="1:14" ht="25.5" x14ac:dyDescent="0.25">
      <c r="A180" s="192" t="s">
        <v>71</v>
      </c>
      <c r="B180" s="193"/>
      <c r="C180" s="194"/>
      <c r="D180" s="29" t="s">
        <v>72</v>
      </c>
      <c r="E180" s="48">
        <f>E181+E194</f>
        <v>13182.78</v>
      </c>
      <c r="F180" s="48">
        <f>F181+F194</f>
        <v>32000</v>
      </c>
      <c r="G180" s="48">
        <f>G181+G194</f>
        <v>7579.44</v>
      </c>
      <c r="H180" s="48">
        <f t="shared" si="26"/>
        <v>57.495004847232522</v>
      </c>
      <c r="I180" s="48">
        <f t="shared" si="28"/>
        <v>23.685749999999999</v>
      </c>
      <c r="K180" s="62"/>
      <c r="L180" s="62"/>
      <c r="M180" s="62"/>
      <c r="N180" s="50"/>
    </row>
    <row r="181" spans="1:14" x14ac:dyDescent="0.25">
      <c r="A181" s="189" t="s">
        <v>60</v>
      </c>
      <c r="B181" s="190"/>
      <c r="C181" s="191"/>
      <c r="D181" s="30" t="s">
        <v>64</v>
      </c>
      <c r="E181" s="47">
        <f t="shared" ref="E181:G181" si="31">E182</f>
        <v>12458.880000000001</v>
      </c>
      <c r="F181" s="47">
        <f t="shared" si="31"/>
        <v>21000</v>
      </c>
      <c r="G181" s="47">
        <f t="shared" si="31"/>
        <v>5608.2199999999993</v>
      </c>
      <c r="H181" s="48">
        <f t="shared" si="26"/>
        <v>45.013837519905472</v>
      </c>
      <c r="I181" s="48">
        <f t="shared" si="28"/>
        <v>26.705809523809521</v>
      </c>
      <c r="K181" s="62"/>
      <c r="L181" s="62"/>
      <c r="M181" s="62"/>
      <c r="N181" s="50"/>
    </row>
    <row r="182" spans="1:14" s="36" customFormat="1" ht="15" customHeight="1" x14ac:dyDescent="0.25">
      <c r="A182" s="192">
        <v>4</v>
      </c>
      <c r="B182" s="193"/>
      <c r="C182" s="194"/>
      <c r="D182" s="96" t="s">
        <v>74</v>
      </c>
      <c r="E182" s="48">
        <f>E186</f>
        <v>12458.880000000001</v>
      </c>
      <c r="F182" s="48">
        <f>F186+F193</f>
        <v>21000</v>
      </c>
      <c r="G182" s="48">
        <f>G186+G183</f>
        <v>5608.2199999999993</v>
      </c>
      <c r="H182" s="48">
        <f t="shared" si="26"/>
        <v>45.013837519905472</v>
      </c>
      <c r="I182" s="48">
        <f t="shared" si="28"/>
        <v>26.705809523809521</v>
      </c>
      <c r="K182" s="109"/>
      <c r="L182" s="109"/>
      <c r="M182" s="109"/>
      <c r="N182" s="114"/>
    </row>
    <row r="183" spans="1:14" s="36" customFormat="1" ht="15" customHeight="1" x14ac:dyDescent="0.25">
      <c r="A183" s="161">
        <v>41</v>
      </c>
      <c r="B183" s="142"/>
      <c r="C183" s="143"/>
      <c r="D183" s="143" t="s">
        <v>202</v>
      </c>
      <c r="E183" s="48"/>
      <c r="F183" s="48"/>
      <c r="G183" s="48">
        <f>G184</f>
        <v>1124.53</v>
      </c>
      <c r="H183" s="48"/>
      <c r="I183" s="48"/>
      <c r="K183" s="109"/>
      <c r="L183" s="109"/>
      <c r="M183" s="109"/>
      <c r="N183" s="114"/>
    </row>
    <row r="184" spans="1:14" s="36" customFormat="1" ht="15" customHeight="1" x14ac:dyDescent="0.25">
      <c r="A184" s="141">
        <v>412</v>
      </c>
      <c r="B184" s="142"/>
      <c r="C184" s="143"/>
      <c r="D184" s="143" t="s">
        <v>202</v>
      </c>
      <c r="E184" s="48"/>
      <c r="F184" s="48"/>
      <c r="G184" s="48">
        <f>G185</f>
        <v>1124.53</v>
      </c>
      <c r="H184" s="48"/>
      <c r="I184" s="48"/>
      <c r="K184" s="109"/>
      <c r="L184" s="109"/>
      <c r="M184" s="109"/>
      <c r="N184" s="114"/>
    </row>
    <row r="185" spans="1:14" s="87" customFormat="1" ht="15" customHeight="1" x14ac:dyDescent="0.25">
      <c r="A185" s="144">
        <v>4123</v>
      </c>
      <c r="B185" s="145"/>
      <c r="C185" s="146"/>
      <c r="D185" s="146" t="s">
        <v>202</v>
      </c>
      <c r="E185" s="47"/>
      <c r="F185" s="47"/>
      <c r="G185" s="47">
        <v>1124.53</v>
      </c>
      <c r="H185" s="48"/>
      <c r="I185" s="48"/>
      <c r="K185" s="62"/>
      <c r="L185" s="62"/>
      <c r="M185" s="62"/>
      <c r="N185" s="50"/>
    </row>
    <row r="186" spans="1:14" s="36" customFormat="1" ht="15" customHeight="1" x14ac:dyDescent="0.25">
      <c r="A186" s="201">
        <v>42</v>
      </c>
      <c r="B186" s="202"/>
      <c r="C186" s="203"/>
      <c r="D186" s="96" t="s">
        <v>73</v>
      </c>
      <c r="E186" s="48">
        <f>E187</f>
        <v>12458.880000000001</v>
      </c>
      <c r="F186" s="48">
        <v>16000</v>
      </c>
      <c r="G186" s="48">
        <f>G187+G191</f>
        <v>4483.6899999999996</v>
      </c>
      <c r="H186" s="48">
        <f t="shared" si="26"/>
        <v>35.987905814968919</v>
      </c>
      <c r="I186" s="48">
        <f t="shared" si="28"/>
        <v>28.023062499999995</v>
      </c>
      <c r="K186" s="109"/>
      <c r="L186" s="109"/>
      <c r="M186" s="109"/>
      <c r="N186" s="114"/>
    </row>
    <row r="187" spans="1:14" s="36" customFormat="1" ht="15" customHeight="1" x14ac:dyDescent="0.25">
      <c r="A187" s="106">
        <v>422</v>
      </c>
      <c r="B187" s="107"/>
      <c r="C187" s="108"/>
      <c r="D187" s="96" t="s">
        <v>149</v>
      </c>
      <c r="E187" s="48">
        <f>E188+E190</f>
        <v>12458.880000000001</v>
      </c>
      <c r="F187" s="48"/>
      <c r="G187" s="48">
        <f>G188+G190+G189</f>
        <v>4428.75</v>
      </c>
      <c r="H187" s="48">
        <f t="shared" si="26"/>
        <v>35.546935198027427</v>
      </c>
      <c r="I187" s="48"/>
      <c r="K187" s="109"/>
      <c r="L187" s="109"/>
      <c r="M187" s="109"/>
      <c r="N187" s="114"/>
    </row>
    <row r="188" spans="1:14" ht="15" customHeight="1" x14ac:dyDescent="0.25">
      <c r="A188" s="93">
        <v>4221</v>
      </c>
      <c r="B188" s="94"/>
      <c r="C188" s="95"/>
      <c r="D188" s="97" t="s">
        <v>150</v>
      </c>
      <c r="E188" s="47">
        <v>3145.13</v>
      </c>
      <c r="F188" s="47"/>
      <c r="G188" s="47">
        <v>0</v>
      </c>
      <c r="H188" s="48">
        <f t="shared" si="26"/>
        <v>0</v>
      </c>
      <c r="I188" s="48"/>
      <c r="K188" s="62"/>
      <c r="L188" s="62"/>
      <c r="M188" s="62"/>
      <c r="N188" s="50"/>
    </row>
    <row r="189" spans="1:14" ht="15" customHeight="1" x14ac:dyDescent="0.25">
      <c r="A189" s="147">
        <v>4223</v>
      </c>
      <c r="B189" s="148"/>
      <c r="C189" s="149"/>
      <c r="D189" s="146" t="s">
        <v>203</v>
      </c>
      <c r="E189" s="47"/>
      <c r="F189" s="47"/>
      <c r="G189" s="47">
        <v>2755.86</v>
      </c>
      <c r="H189" s="48"/>
      <c r="I189" s="48"/>
      <c r="K189" s="62"/>
      <c r="L189" s="62"/>
      <c r="M189" s="62"/>
      <c r="N189" s="50"/>
    </row>
    <row r="190" spans="1:14" ht="15" customHeight="1" x14ac:dyDescent="0.25">
      <c r="A190" s="93">
        <v>4227</v>
      </c>
      <c r="B190" s="94"/>
      <c r="C190" s="95"/>
      <c r="D190" s="97" t="s">
        <v>182</v>
      </c>
      <c r="E190" s="47">
        <v>9313.75</v>
      </c>
      <c r="F190" s="47"/>
      <c r="G190" s="47">
        <v>1672.89</v>
      </c>
      <c r="H190" s="48">
        <f t="shared" si="26"/>
        <v>17.961508522345994</v>
      </c>
      <c r="I190" s="48"/>
      <c r="K190" s="62"/>
      <c r="L190" s="62"/>
      <c r="M190" s="62"/>
      <c r="N190" s="50"/>
    </row>
    <row r="191" spans="1:14" s="36" customFormat="1" ht="15" customHeight="1" x14ac:dyDescent="0.25">
      <c r="A191" s="150">
        <v>424</v>
      </c>
      <c r="B191" s="151"/>
      <c r="C191" s="152"/>
      <c r="D191" s="143" t="s">
        <v>154</v>
      </c>
      <c r="E191" s="48"/>
      <c r="F191" s="48"/>
      <c r="G191" s="48">
        <f>G192</f>
        <v>54.94</v>
      </c>
      <c r="H191" s="48"/>
      <c r="I191" s="48"/>
      <c r="K191" s="109"/>
      <c r="L191" s="109"/>
      <c r="M191" s="109"/>
      <c r="N191" s="114"/>
    </row>
    <row r="192" spans="1:14" s="87" customFormat="1" ht="15" customHeight="1" x14ac:dyDescent="0.25">
      <c r="A192" s="147">
        <v>4241</v>
      </c>
      <c r="B192" s="148"/>
      <c r="C192" s="149"/>
      <c r="D192" s="146" t="s">
        <v>154</v>
      </c>
      <c r="E192" s="47"/>
      <c r="F192" s="47"/>
      <c r="G192" s="47">
        <v>54.94</v>
      </c>
      <c r="H192" s="48"/>
      <c r="I192" s="48"/>
      <c r="K192" s="62"/>
      <c r="L192" s="62"/>
      <c r="M192" s="62"/>
      <c r="N192" s="50"/>
    </row>
    <row r="193" spans="1:14" s="36" customFormat="1" ht="15" customHeight="1" x14ac:dyDescent="0.25">
      <c r="A193" s="134">
        <v>45</v>
      </c>
      <c r="B193" s="135"/>
      <c r="C193" s="136"/>
      <c r="D193" s="137" t="s">
        <v>196</v>
      </c>
      <c r="E193" s="48"/>
      <c r="F193" s="48">
        <v>5000</v>
      </c>
      <c r="G193" s="48"/>
      <c r="H193" s="48"/>
      <c r="I193" s="48">
        <f t="shared" si="28"/>
        <v>0</v>
      </c>
      <c r="K193" s="109"/>
      <c r="L193" s="109"/>
      <c r="M193" s="109"/>
      <c r="N193" s="114"/>
    </row>
    <row r="194" spans="1:14" x14ac:dyDescent="0.25">
      <c r="A194" s="189" t="s">
        <v>60</v>
      </c>
      <c r="B194" s="190"/>
      <c r="C194" s="191"/>
      <c r="D194" s="30" t="s">
        <v>75</v>
      </c>
      <c r="E194" s="47">
        <f t="shared" ref="E194:G195" si="32">E195</f>
        <v>723.9</v>
      </c>
      <c r="F194" s="47">
        <f t="shared" si="32"/>
        <v>11000</v>
      </c>
      <c r="G194" s="47">
        <f t="shared" si="32"/>
        <v>1971.22</v>
      </c>
      <c r="H194" s="48">
        <f t="shared" si="26"/>
        <v>272.30556706727447</v>
      </c>
      <c r="I194" s="48">
        <f t="shared" si="28"/>
        <v>17.920181818181817</v>
      </c>
      <c r="K194" s="62"/>
      <c r="L194" s="62"/>
      <c r="M194" s="62"/>
      <c r="N194" s="50"/>
    </row>
    <row r="195" spans="1:14" s="36" customFormat="1" x14ac:dyDescent="0.25">
      <c r="A195" s="192">
        <v>4</v>
      </c>
      <c r="B195" s="193"/>
      <c r="C195" s="194"/>
      <c r="D195" s="96" t="s">
        <v>74</v>
      </c>
      <c r="E195" s="48">
        <f t="shared" si="32"/>
        <v>723.9</v>
      </c>
      <c r="F195" s="48">
        <f>F196+F200</f>
        <v>11000</v>
      </c>
      <c r="G195" s="48">
        <f t="shared" si="32"/>
        <v>1971.22</v>
      </c>
      <c r="H195" s="48">
        <f t="shared" si="26"/>
        <v>272.30556706727447</v>
      </c>
      <c r="I195" s="48">
        <f t="shared" si="28"/>
        <v>17.920181818181817</v>
      </c>
      <c r="K195" s="109"/>
      <c r="L195" s="109"/>
      <c r="M195" s="109"/>
      <c r="N195" s="114"/>
    </row>
    <row r="196" spans="1:14" s="36" customFormat="1" x14ac:dyDescent="0.25">
      <c r="A196" s="201">
        <v>42</v>
      </c>
      <c r="B196" s="202"/>
      <c r="C196" s="203"/>
      <c r="D196" s="96" t="s">
        <v>73</v>
      </c>
      <c r="E196" s="48">
        <f>E197</f>
        <v>723.9</v>
      </c>
      <c r="F196" s="48">
        <v>3000</v>
      </c>
      <c r="G196" s="48">
        <f>G197</f>
        <v>1971.22</v>
      </c>
      <c r="H196" s="48">
        <f t="shared" si="26"/>
        <v>272.30556706727447</v>
      </c>
      <c r="I196" s="48">
        <f t="shared" si="28"/>
        <v>65.707333333333324</v>
      </c>
      <c r="K196" s="109"/>
      <c r="L196" s="109"/>
      <c r="M196" s="109"/>
      <c r="N196" s="114"/>
    </row>
    <row r="197" spans="1:14" s="36" customFormat="1" x14ac:dyDescent="0.25">
      <c r="A197" s="106">
        <v>422</v>
      </c>
      <c r="B197" s="107"/>
      <c r="C197" s="108"/>
      <c r="D197" s="102" t="s">
        <v>149</v>
      </c>
      <c r="E197" s="48">
        <f>E198+E199</f>
        <v>723.9</v>
      </c>
      <c r="F197" s="48"/>
      <c r="G197" s="48">
        <f>G198</f>
        <v>1971.22</v>
      </c>
      <c r="H197" s="48">
        <f t="shared" si="26"/>
        <v>272.30556706727447</v>
      </c>
      <c r="I197" s="48"/>
      <c r="K197" s="109"/>
      <c r="L197" s="109"/>
      <c r="M197" s="109"/>
      <c r="N197" s="114"/>
    </row>
    <row r="198" spans="1:14" x14ac:dyDescent="0.25">
      <c r="A198" s="93">
        <v>4223</v>
      </c>
      <c r="B198" s="94"/>
      <c r="C198" s="95"/>
      <c r="D198" s="97" t="s">
        <v>151</v>
      </c>
      <c r="E198" s="47">
        <v>723.9</v>
      </c>
      <c r="F198" s="47"/>
      <c r="G198" s="47">
        <v>1971.22</v>
      </c>
      <c r="H198" s="48">
        <f t="shared" si="26"/>
        <v>272.30556706727447</v>
      </c>
      <c r="I198" s="48"/>
      <c r="K198" s="62"/>
      <c r="L198" s="62"/>
      <c r="M198" s="62"/>
      <c r="N198" s="50"/>
    </row>
    <row r="199" spans="1:14" x14ac:dyDescent="0.25">
      <c r="A199" s="125">
        <v>4227</v>
      </c>
      <c r="B199" s="126"/>
      <c r="C199" s="127"/>
      <c r="D199" s="128" t="s">
        <v>176</v>
      </c>
      <c r="E199" s="47"/>
      <c r="F199" s="47"/>
      <c r="G199" s="47"/>
      <c r="H199" s="48"/>
      <c r="I199" s="48"/>
      <c r="K199" s="62"/>
      <c r="L199" s="62"/>
      <c r="M199" s="62"/>
      <c r="N199" s="50"/>
    </row>
    <row r="200" spans="1:14" x14ac:dyDescent="0.25">
      <c r="A200" s="134">
        <v>45</v>
      </c>
      <c r="B200" s="138"/>
      <c r="C200" s="139"/>
      <c r="D200" s="137" t="s">
        <v>196</v>
      </c>
      <c r="E200" s="47"/>
      <c r="F200" s="48">
        <v>8000</v>
      </c>
      <c r="G200" s="47"/>
      <c r="H200" s="48"/>
      <c r="I200" s="48">
        <f t="shared" si="28"/>
        <v>0</v>
      </c>
      <c r="K200" s="62"/>
      <c r="L200" s="62"/>
      <c r="M200" s="62"/>
      <c r="N200" s="50"/>
    </row>
    <row r="201" spans="1:14" ht="25.5" x14ac:dyDescent="0.25">
      <c r="A201" s="192" t="s">
        <v>71</v>
      </c>
      <c r="B201" s="193"/>
      <c r="C201" s="194"/>
      <c r="D201" s="29" t="s">
        <v>76</v>
      </c>
      <c r="E201" s="48">
        <f t="shared" ref="E201:F205" si="33">E202</f>
        <v>0</v>
      </c>
      <c r="F201" s="48">
        <f t="shared" si="33"/>
        <v>44239</v>
      </c>
      <c r="G201" s="48">
        <f t="shared" ref="G201:G205" si="34">G202</f>
        <v>0</v>
      </c>
      <c r="H201" s="48"/>
      <c r="I201" s="48">
        <f t="shared" si="28"/>
        <v>0</v>
      </c>
      <c r="K201" s="62"/>
      <c r="L201" s="62"/>
      <c r="M201" s="62"/>
      <c r="N201" s="50"/>
    </row>
    <row r="202" spans="1:14" x14ac:dyDescent="0.25">
      <c r="A202" s="189" t="s">
        <v>60</v>
      </c>
      <c r="B202" s="190"/>
      <c r="C202" s="191"/>
      <c r="D202" s="30" t="s">
        <v>69</v>
      </c>
      <c r="E202" s="47">
        <f>E205</f>
        <v>0</v>
      </c>
      <c r="F202" s="47">
        <f>F205</f>
        <v>44239</v>
      </c>
      <c r="G202" s="47">
        <f>G205+G203</f>
        <v>0</v>
      </c>
      <c r="H202" s="48"/>
      <c r="I202" s="48">
        <f t="shared" si="28"/>
        <v>0</v>
      </c>
      <c r="K202" s="62"/>
      <c r="L202" s="62"/>
      <c r="M202" s="62"/>
      <c r="N202" s="50"/>
    </row>
    <row r="203" spans="1:14" s="36" customFormat="1" x14ac:dyDescent="0.25">
      <c r="A203" s="192">
        <v>3</v>
      </c>
      <c r="B203" s="193"/>
      <c r="C203" s="194"/>
      <c r="D203" s="102" t="s">
        <v>9</v>
      </c>
      <c r="E203" s="48"/>
      <c r="F203" s="48"/>
      <c r="G203" s="48">
        <f>G204</f>
        <v>0</v>
      </c>
      <c r="H203" s="48"/>
      <c r="I203" s="48"/>
      <c r="K203" s="109"/>
      <c r="L203" s="109"/>
      <c r="M203" s="109"/>
      <c r="N203" s="114"/>
    </row>
    <row r="204" spans="1:14" s="36" customFormat="1" x14ac:dyDescent="0.25">
      <c r="A204" s="201">
        <v>32</v>
      </c>
      <c r="B204" s="202"/>
      <c r="C204" s="203"/>
      <c r="D204" s="102" t="s">
        <v>18</v>
      </c>
      <c r="E204" s="48"/>
      <c r="F204" s="48">
        <v>0</v>
      </c>
      <c r="G204" s="48">
        <v>0</v>
      </c>
      <c r="H204" s="48"/>
      <c r="I204" s="48"/>
      <c r="K204" s="109"/>
      <c r="L204" s="109"/>
      <c r="M204" s="109"/>
      <c r="N204" s="114"/>
    </row>
    <row r="205" spans="1:14" x14ac:dyDescent="0.25">
      <c r="A205" s="195">
        <v>4</v>
      </c>
      <c r="B205" s="196"/>
      <c r="C205" s="197"/>
      <c r="D205" s="31" t="s">
        <v>74</v>
      </c>
      <c r="E205" s="47">
        <f t="shared" si="33"/>
        <v>0</v>
      </c>
      <c r="F205" s="47">
        <f t="shared" si="33"/>
        <v>44239</v>
      </c>
      <c r="G205" s="47">
        <f t="shared" si="34"/>
        <v>0</v>
      </c>
      <c r="H205" s="48"/>
      <c r="I205" s="48">
        <f t="shared" si="28"/>
        <v>0</v>
      </c>
      <c r="K205" s="62"/>
      <c r="L205" s="62"/>
      <c r="M205" s="62"/>
      <c r="N205" s="50"/>
    </row>
    <row r="206" spans="1:14" x14ac:dyDescent="0.25">
      <c r="A206" s="198">
        <v>42</v>
      </c>
      <c r="B206" s="199"/>
      <c r="C206" s="200"/>
      <c r="D206" s="31" t="s">
        <v>73</v>
      </c>
      <c r="E206" s="47">
        <v>0</v>
      </c>
      <c r="F206" s="47">
        <v>44239</v>
      </c>
      <c r="G206" s="47">
        <v>0</v>
      </c>
      <c r="H206" s="48"/>
      <c r="I206" s="48">
        <f t="shared" ref="I206:I246" si="35">G206/F206*100</f>
        <v>0</v>
      </c>
      <c r="K206" s="62"/>
      <c r="L206" s="62"/>
      <c r="M206" s="62"/>
      <c r="N206" s="50"/>
    </row>
    <row r="207" spans="1:14" x14ac:dyDescent="0.25">
      <c r="A207" s="192" t="s">
        <v>71</v>
      </c>
      <c r="B207" s="193"/>
      <c r="C207" s="194"/>
      <c r="D207" s="29" t="s">
        <v>77</v>
      </c>
      <c r="E207" s="48">
        <f>E208</f>
        <v>2409.2400000000002</v>
      </c>
      <c r="F207" s="48">
        <f>F208</f>
        <v>4820</v>
      </c>
      <c r="G207" s="48">
        <f>G208</f>
        <v>2409.2399999999998</v>
      </c>
      <c r="H207" s="48">
        <f t="shared" ref="H207:H250" si="36">G207/E207*100</f>
        <v>99.999999999999972</v>
      </c>
      <c r="I207" s="48">
        <f t="shared" si="35"/>
        <v>49.984232365145225</v>
      </c>
      <c r="K207" s="62"/>
      <c r="L207" s="62"/>
      <c r="M207" s="62"/>
      <c r="N207" s="50"/>
    </row>
    <row r="208" spans="1:14" x14ac:dyDescent="0.25">
      <c r="A208" s="189" t="s">
        <v>60</v>
      </c>
      <c r="B208" s="190"/>
      <c r="C208" s="191"/>
      <c r="D208" s="30" t="s">
        <v>64</v>
      </c>
      <c r="E208" s="47">
        <f>E209+E213</f>
        <v>2409.2400000000002</v>
      </c>
      <c r="F208" s="47">
        <f>F209+F213</f>
        <v>4820</v>
      </c>
      <c r="G208" s="47">
        <f>G209+G213</f>
        <v>2409.2399999999998</v>
      </c>
      <c r="H208" s="48">
        <f t="shared" si="36"/>
        <v>99.999999999999972</v>
      </c>
      <c r="I208" s="48">
        <f t="shared" si="35"/>
        <v>49.984232365145225</v>
      </c>
      <c r="K208" s="62"/>
      <c r="L208" s="62"/>
      <c r="M208" s="62"/>
      <c r="N208" s="50"/>
    </row>
    <row r="209" spans="1:14" s="36" customFormat="1" ht="28.5" customHeight="1" x14ac:dyDescent="0.25">
      <c r="A209" s="192">
        <v>5</v>
      </c>
      <c r="B209" s="193"/>
      <c r="C209" s="194"/>
      <c r="D209" s="96" t="s">
        <v>78</v>
      </c>
      <c r="E209" s="48">
        <f>E210</f>
        <v>2079.7800000000002</v>
      </c>
      <c r="F209" s="48">
        <f>F210</f>
        <v>4456</v>
      </c>
      <c r="G209" s="48">
        <f>G210</f>
        <v>2197.1</v>
      </c>
      <c r="H209" s="48">
        <f t="shared" si="36"/>
        <v>105.64098125763302</v>
      </c>
      <c r="I209" s="48">
        <f t="shared" si="35"/>
        <v>49.306552962298021</v>
      </c>
      <c r="K209" s="109"/>
      <c r="L209" s="109"/>
      <c r="M209" s="109"/>
      <c r="N209" s="114"/>
    </row>
    <row r="210" spans="1:14" s="36" customFormat="1" ht="25.5" x14ac:dyDescent="0.25">
      <c r="A210" s="201">
        <v>54</v>
      </c>
      <c r="B210" s="202"/>
      <c r="C210" s="203"/>
      <c r="D210" s="96" t="s">
        <v>20</v>
      </c>
      <c r="E210" s="48">
        <f>E211</f>
        <v>2079.7800000000002</v>
      </c>
      <c r="F210" s="48">
        <v>4456</v>
      </c>
      <c r="G210" s="48">
        <f>G211</f>
        <v>2197.1</v>
      </c>
      <c r="H210" s="48">
        <f t="shared" si="36"/>
        <v>105.64098125763302</v>
      </c>
      <c r="I210" s="48">
        <f t="shared" si="35"/>
        <v>49.306552962298021</v>
      </c>
      <c r="K210" s="109"/>
      <c r="L210" s="109"/>
      <c r="M210" s="109"/>
      <c r="N210" s="114"/>
    </row>
    <row r="211" spans="1:14" s="36" customFormat="1" ht="38.25" x14ac:dyDescent="0.25">
      <c r="A211" s="106">
        <v>544</v>
      </c>
      <c r="B211" s="107"/>
      <c r="C211" s="108"/>
      <c r="D211" s="96" t="s">
        <v>183</v>
      </c>
      <c r="E211" s="48">
        <f>E212</f>
        <v>2079.7800000000002</v>
      </c>
      <c r="F211" s="48"/>
      <c r="G211" s="48">
        <f>G212</f>
        <v>2197.1</v>
      </c>
      <c r="H211" s="48">
        <f t="shared" si="36"/>
        <v>105.64098125763302</v>
      </c>
      <c r="I211" s="48"/>
      <c r="K211" s="109"/>
      <c r="L211" s="109"/>
      <c r="M211" s="109"/>
      <c r="N211" s="114"/>
    </row>
    <row r="212" spans="1:14" ht="38.25" x14ac:dyDescent="0.25">
      <c r="A212" s="93">
        <v>5445</v>
      </c>
      <c r="B212" s="94"/>
      <c r="C212" s="95"/>
      <c r="D212" s="97" t="s">
        <v>184</v>
      </c>
      <c r="E212" s="47">
        <v>2079.7800000000002</v>
      </c>
      <c r="F212" s="47"/>
      <c r="G212" s="47">
        <v>2197.1</v>
      </c>
      <c r="H212" s="48">
        <f t="shared" si="36"/>
        <v>105.64098125763302</v>
      </c>
      <c r="I212" s="48"/>
      <c r="K212" s="62"/>
      <c r="L212" s="62"/>
      <c r="M212" s="62"/>
      <c r="N212" s="50"/>
    </row>
    <row r="213" spans="1:14" s="36" customFormat="1" x14ac:dyDescent="0.25">
      <c r="A213" s="192">
        <v>3</v>
      </c>
      <c r="B213" s="193"/>
      <c r="C213" s="194"/>
      <c r="D213" s="96" t="s">
        <v>9</v>
      </c>
      <c r="E213" s="48">
        <f>E214</f>
        <v>329.46</v>
      </c>
      <c r="F213" s="48">
        <f>F214</f>
        <v>364</v>
      </c>
      <c r="G213" s="48">
        <f>G214</f>
        <v>212.14</v>
      </c>
      <c r="H213" s="48">
        <f t="shared" si="36"/>
        <v>64.39021429005038</v>
      </c>
      <c r="I213" s="48">
        <f t="shared" si="35"/>
        <v>58.280219780219781</v>
      </c>
      <c r="K213" s="109"/>
      <c r="L213" s="109"/>
      <c r="M213" s="109"/>
      <c r="N213" s="114"/>
    </row>
    <row r="214" spans="1:14" s="36" customFormat="1" x14ac:dyDescent="0.25">
      <c r="A214" s="201">
        <v>34</v>
      </c>
      <c r="B214" s="202"/>
      <c r="C214" s="203"/>
      <c r="D214" s="96" t="s">
        <v>79</v>
      </c>
      <c r="E214" s="48">
        <f>E215</f>
        <v>329.46</v>
      </c>
      <c r="F214" s="48">
        <v>364</v>
      </c>
      <c r="G214" s="48">
        <f>G215</f>
        <v>212.14</v>
      </c>
      <c r="H214" s="48">
        <f t="shared" si="36"/>
        <v>64.39021429005038</v>
      </c>
      <c r="I214" s="48">
        <f t="shared" si="35"/>
        <v>58.280219780219781</v>
      </c>
      <c r="K214" s="109"/>
      <c r="L214" s="109"/>
      <c r="M214" s="109"/>
      <c r="N214" s="114"/>
    </row>
    <row r="215" spans="1:14" s="36" customFormat="1" x14ac:dyDescent="0.25">
      <c r="A215" s="106">
        <v>342</v>
      </c>
      <c r="B215" s="107"/>
      <c r="C215" s="108"/>
      <c r="D215" s="96" t="s">
        <v>141</v>
      </c>
      <c r="E215" s="48">
        <f>E216</f>
        <v>329.46</v>
      </c>
      <c r="F215" s="48"/>
      <c r="G215" s="48">
        <f>G216</f>
        <v>212.14</v>
      </c>
      <c r="H215" s="48">
        <f t="shared" si="36"/>
        <v>64.39021429005038</v>
      </c>
      <c r="I215" s="48"/>
      <c r="K215" s="109"/>
      <c r="L215" s="109"/>
      <c r="M215" s="109"/>
      <c r="N215" s="114"/>
    </row>
    <row r="216" spans="1:14" ht="38.25" x14ac:dyDescent="0.25">
      <c r="A216" s="93">
        <v>3423</v>
      </c>
      <c r="B216" s="94"/>
      <c r="C216" s="95"/>
      <c r="D216" s="97" t="s">
        <v>185</v>
      </c>
      <c r="E216" s="47">
        <v>329.46</v>
      </c>
      <c r="F216" s="47"/>
      <c r="G216" s="47">
        <v>212.14</v>
      </c>
      <c r="H216" s="48">
        <f t="shared" si="36"/>
        <v>64.39021429005038</v>
      </c>
      <c r="I216" s="48"/>
      <c r="K216" s="62"/>
      <c r="L216" s="62"/>
      <c r="M216" s="62"/>
      <c r="N216" s="50"/>
    </row>
    <row r="217" spans="1:14" ht="38.25" customHeight="1" x14ac:dyDescent="0.25">
      <c r="A217" s="192" t="s">
        <v>80</v>
      </c>
      <c r="B217" s="193"/>
      <c r="C217" s="194"/>
      <c r="D217" s="29" t="s">
        <v>81</v>
      </c>
      <c r="E217" s="48">
        <f t="shared" ref="E217:F219" si="37">E218</f>
        <v>6244.89</v>
      </c>
      <c r="F217" s="48">
        <f t="shared" si="37"/>
        <v>10000</v>
      </c>
      <c r="G217" s="48">
        <f t="shared" ref="G217:G219" si="38">G218</f>
        <v>7143.01</v>
      </c>
      <c r="H217" s="48">
        <f t="shared" si="36"/>
        <v>114.38167846030916</v>
      </c>
      <c r="I217" s="48">
        <f t="shared" si="35"/>
        <v>71.43010000000001</v>
      </c>
      <c r="K217" s="62"/>
      <c r="L217" s="62"/>
      <c r="M217" s="62"/>
      <c r="N217" s="50"/>
    </row>
    <row r="218" spans="1:14" ht="25.5" customHeight="1" x14ac:dyDescent="0.25">
      <c r="A218" s="189" t="s">
        <v>60</v>
      </c>
      <c r="B218" s="190"/>
      <c r="C218" s="191"/>
      <c r="D218" s="30" t="s">
        <v>62</v>
      </c>
      <c r="E218" s="47">
        <f t="shared" si="37"/>
        <v>6244.89</v>
      </c>
      <c r="F218" s="47">
        <f t="shared" si="37"/>
        <v>10000</v>
      </c>
      <c r="G218" s="47">
        <f t="shared" si="38"/>
        <v>7143.01</v>
      </c>
      <c r="H218" s="48">
        <f t="shared" si="36"/>
        <v>114.38167846030916</v>
      </c>
      <c r="I218" s="48">
        <f t="shared" si="35"/>
        <v>71.43010000000001</v>
      </c>
      <c r="K218" s="62"/>
      <c r="L218" s="62"/>
      <c r="M218" s="62"/>
      <c r="N218" s="50"/>
    </row>
    <row r="219" spans="1:14" s="36" customFormat="1" x14ac:dyDescent="0.25">
      <c r="A219" s="192">
        <v>3</v>
      </c>
      <c r="B219" s="193"/>
      <c r="C219" s="194"/>
      <c r="D219" s="96" t="s">
        <v>9</v>
      </c>
      <c r="E219" s="48">
        <f t="shared" si="37"/>
        <v>6244.89</v>
      </c>
      <c r="F219" s="48">
        <f t="shared" si="37"/>
        <v>10000</v>
      </c>
      <c r="G219" s="48">
        <f t="shared" si="38"/>
        <v>7143.01</v>
      </c>
      <c r="H219" s="48">
        <f t="shared" si="36"/>
        <v>114.38167846030916</v>
      </c>
      <c r="I219" s="48">
        <f t="shared" si="35"/>
        <v>71.43010000000001</v>
      </c>
      <c r="K219" s="109"/>
      <c r="L219" s="109"/>
      <c r="M219" s="109"/>
      <c r="N219" s="114"/>
    </row>
    <row r="220" spans="1:14" s="36" customFormat="1" x14ac:dyDescent="0.25">
      <c r="A220" s="201">
        <v>32</v>
      </c>
      <c r="B220" s="202"/>
      <c r="C220" s="203"/>
      <c r="D220" s="96" t="s">
        <v>18</v>
      </c>
      <c r="E220" s="48">
        <f>E221</f>
        <v>6244.89</v>
      </c>
      <c r="F220" s="48">
        <v>10000</v>
      </c>
      <c r="G220" s="48">
        <f>G221</f>
        <v>7143.01</v>
      </c>
      <c r="H220" s="48">
        <f t="shared" si="36"/>
        <v>114.38167846030916</v>
      </c>
      <c r="I220" s="48">
        <f t="shared" si="35"/>
        <v>71.43010000000001</v>
      </c>
      <c r="K220" s="109"/>
      <c r="L220" s="109"/>
      <c r="M220" s="109"/>
      <c r="N220" s="114"/>
    </row>
    <row r="221" spans="1:14" s="36" customFormat="1" x14ac:dyDescent="0.25">
      <c r="A221" s="106">
        <v>322</v>
      </c>
      <c r="B221" s="107"/>
      <c r="C221" s="108"/>
      <c r="D221" s="123" t="s">
        <v>120</v>
      </c>
      <c r="E221" s="48">
        <f>E222</f>
        <v>6244.89</v>
      </c>
      <c r="F221" s="48"/>
      <c r="G221" s="48">
        <f>G222</f>
        <v>7143.01</v>
      </c>
      <c r="H221" s="48">
        <f t="shared" si="36"/>
        <v>114.38167846030916</v>
      </c>
      <c r="I221" s="48"/>
      <c r="K221" s="109"/>
      <c r="L221" s="109"/>
      <c r="M221" s="109"/>
      <c r="N221" s="114"/>
    </row>
    <row r="222" spans="1:14" x14ac:dyDescent="0.25">
      <c r="A222" s="93">
        <v>3222</v>
      </c>
      <c r="B222" s="94"/>
      <c r="C222" s="95"/>
      <c r="D222" s="128" t="s">
        <v>121</v>
      </c>
      <c r="E222" s="47">
        <v>6244.89</v>
      </c>
      <c r="F222" s="47"/>
      <c r="G222" s="47">
        <v>7143.01</v>
      </c>
      <c r="H222" s="48">
        <f t="shared" si="36"/>
        <v>114.38167846030916</v>
      </c>
      <c r="I222" s="48"/>
      <c r="K222" s="62"/>
      <c r="L222" s="62"/>
      <c r="M222" s="62"/>
      <c r="N222" s="50"/>
    </row>
    <row r="223" spans="1:14" ht="38.25" x14ac:dyDescent="0.25">
      <c r="A223" s="192" t="s">
        <v>80</v>
      </c>
      <c r="B223" s="193"/>
      <c r="C223" s="194"/>
      <c r="D223" s="29" t="s">
        <v>82</v>
      </c>
      <c r="E223" s="48">
        <f>E227+E230+E235+E224</f>
        <v>86085.81</v>
      </c>
      <c r="F223" s="48">
        <f>F227+F230+F235</f>
        <v>150000</v>
      </c>
      <c r="G223" s="48">
        <f>G227+G230+G235+G224</f>
        <v>83434.929999999993</v>
      </c>
      <c r="H223" s="48">
        <f t="shared" si="36"/>
        <v>96.920653938204211</v>
      </c>
      <c r="I223" s="48">
        <f t="shared" si="35"/>
        <v>55.623286666666658</v>
      </c>
      <c r="K223" s="62"/>
      <c r="L223" s="62"/>
      <c r="M223" s="62"/>
      <c r="N223" s="50"/>
    </row>
    <row r="224" spans="1:14" x14ac:dyDescent="0.25">
      <c r="A224" s="189" t="s">
        <v>60</v>
      </c>
      <c r="B224" s="190"/>
      <c r="C224" s="191"/>
      <c r="D224" s="34" t="s">
        <v>64</v>
      </c>
      <c r="E224" s="47">
        <f>E225</f>
        <v>0</v>
      </c>
      <c r="F224" s="48"/>
      <c r="G224" s="48"/>
      <c r="H224" s="48"/>
      <c r="I224" s="48"/>
      <c r="K224" s="62"/>
      <c r="L224" s="62"/>
      <c r="M224" s="62"/>
      <c r="N224" s="50"/>
    </row>
    <row r="225" spans="1:14" x14ac:dyDescent="0.25">
      <c r="A225" s="195">
        <v>3</v>
      </c>
      <c r="B225" s="196"/>
      <c r="C225" s="197"/>
      <c r="D225" s="33" t="s">
        <v>9</v>
      </c>
      <c r="E225" s="47">
        <f>E226</f>
        <v>0</v>
      </c>
      <c r="F225" s="48"/>
      <c r="G225" s="48"/>
      <c r="H225" s="48"/>
      <c r="I225" s="48"/>
      <c r="K225" s="62"/>
      <c r="L225" s="62"/>
      <c r="M225" s="62"/>
      <c r="N225" s="50"/>
    </row>
    <row r="226" spans="1:14" x14ac:dyDescent="0.25">
      <c r="A226" s="198">
        <v>32</v>
      </c>
      <c r="B226" s="199"/>
      <c r="C226" s="200"/>
      <c r="D226" s="33" t="s">
        <v>18</v>
      </c>
      <c r="E226" s="47">
        <v>0</v>
      </c>
      <c r="F226" s="48"/>
      <c r="G226" s="48"/>
      <c r="H226" s="48"/>
      <c r="I226" s="48"/>
      <c r="K226" s="62"/>
      <c r="L226" s="62"/>
      <c r="M226" s="62"/>
      <c r="N226" s="50"/>
    </row>
    <row r="227" spans="1:14" x14ac:dyDescent="0.25">
      <c r="A227" s="189" t="s">
        <v>60</v>
      </c>
      <c r="B227" s="190"/>
      <c r="C227" s="191"/>
      <c r="D227" s="30" t="s">
        <v>62</v>
      </c>
      <c r="E227" s="47">
        <f t="shared" ref="E227:G228" si="39">E228</f>
        <v>0</v>
      </c>
      <c r="F227" s="47">
        <f t="shared" si="39"/>
        <v>0</v>
      </c>
      <c r="G227" s="47">
        <f t="shared" si="39"/>
        <v>0</v>
      </c>
      <c r="H227" s="48"/>
      <c r="I227" s="48"/>
      <c r="K227" s="62"/>
      <c r="L227" s="62"/>
      <c r="M227" s="62"/>
      <c r="N227" s="50"/>
    </row>
    <row r="228" spans="1:14" x14ac:dyDescent="0.25">
      <c r="A228" s="195">
        <v>3</v>
      </c>
      <c r="B228" s="196"/>
      <c r="C228" s="197"/>
      <c r="D228" s="31" t="s">
        <v>9</v>
      </c>
      <c r="E228" s="47">
        <f t="shared" si="39"/>
        <v>0</v>
      </c>
      <c r="F228" s="47">
        <f t="shared" si="39"/>
        <v>0</v>
      </c>
      <c r="G228" s="47">
        <f t="shared" si="39"/>
        <v>0</v>
      </c>
      <c r="H228" s="48"/>
      <c r="I228" s="48"/>
      <c r="K228" s="62"/>
      <c r="L228" s="62"/>
      <c r="M228" s="62"/>
      <c r="N228" s="50"/>
    </row>
    <row r="229" spans="1:14" x14ac:dyDescent="0.25">
      <c r="A229" s="198">
        <v>32</v>
      </c>
      <c r="B229" s="199"/>
      <c r="C229" s="200"/>
      <c r="D229" s="31" t="s">
        <v>18</v>
      </c>
      <c r="E229" s="47">
        <v>0</v>
      </c>
      <c r="F229" s="47">
        <v>0</v>
      </c>
      <c r="G229" s="47">
        <v>0</v>
      </c>
      <c r="H229" s="48"/>
      <c r="I229" s="48"/>
      <c r="K229" s="62"/>
      <c r="L229" s="62"/>
      <c r="M229" s="62"/>
      <c r="N229" s="50"/>
    </row>
    <row r="230" spans="1:14" x14ac:dyDescent="0.25">
      <c r="A230" s="189" t="s">
        <v>60</v>
      </c>
      <c r="B230" s="190"/>
      <c r="C230" s="191"/>
      <c r="D230" s="30" t="s">
        <v>69</v>
      </c>
      <c r="E230" s="47">
        <v>86085.81</v>
      </c>
      <c r="F230" s="47">
        <f t="shared" ref="E230:G231" si="40">F231</f>
        <v>150000</v>
      </c>
      <c r="G230" s="47">
        <f t="shared" si="40"/>
        <v>83434.929999999993</v>
      </c>
      <c r="H230" s="48">
        <f t="shared" si="36"/>
        <v>96.920653938204211</v>
      </c>
      <c r="I230" s="48">
        <f t="shared" si="35"/>
        <v>55.623286666666658</v>
      </c>
      <c r="K230" s="62"/>
      <c r="L230" s="62"/>
      <c r="M230" s="62"/>
      <c r="N230" s="50"/>
    </row>
    <row r="231" spans="1:14" s="36" customFormat="1" ht="15" customHeight="1" x14ac:dyDescent="0.25">
      <c r="A231" s="192">
        <v>3</v>
      </c>
      <c r="B231" s="193"/>
      <c r="C231" s="194"/>
      <c r="D231" s="96" t="s">
        <v>9</v>
      </c>
      <c r="E231" s="48">
        <f t="shared" si="40"/>
        <v>86085.81</v>
      </c>
      <c r="F231" s="48">
        <f t="shared" si="40"/>
        <v>150000</v>
      </c>
      <c r="G231" s="48">
        <f t="shared" si="40"/>
        <v>83434.929999999993</v>
      </c>
      <c r="H231" s="48">
        <f t="shared" si="36"/>
        <v>96.920653938204211</v>
      </c>
      <c r="I231" s="48">
        <f t="shared" si="35"/>
        <v>55.623286666666658</v>
      </c>
      <c r="K231" s="109"/>
      <c r="L231" s="109"/>
      <c r="M231" s="109"/>
      <c r="N231" s="114"/>
    </row>
    <row r="232" spans="1:14" s="36" customFormat="1" x14ac:dyDescent="0.25">
      <c r="A232" s="201">
        <v>32</v>
      </c>
      <c r="B232" s="202"/>
      <c r="C232" s="203"/>
      <c r="D232" s="96" t="s">
        <v>18</v>
      </c>
      <c r="E232" s="48">
        <f>E233</f>
        <v>86085.81</v>
      </c>
      <c r="F232" s="48">
        <v>150000</v>
      </c>
      <c r="G232" s="48">
        <f>G233</f>
        <v>83434.929999999993</v>
      </c>
      <c r="H232" s="48">
        <f t="shared" si="36"/>
        <v>96.920653938204211</v>
      </c>
      <c r="I232" s="48">
        <f t="shared" si="35"/>
        <v>55.623286666666658</v>
      </c>
      <c r="K232" s="109"/>
      <c r="L232" s="109"/>
      <c r="M232" s="109"/>
      <c r="N232" s="114"/>
    </row>
    <row r="233" spans="1:14" s="36" customFormat="1" x14ac:dyDescent="0.25">
      <c r="A233" s="106">
        <v>322</v>
      </c>
      <c r="B233" s="107"/>
      <c r="C233" s="108"/>
      <c r="D233" s="96" t="s">
        <v>120</v>
      </c>
      <c r="E233" s="48">
        <f>E234</f>
        <v>86085.81</v>
      </c>
      <c r="F233" s="48"/>
      <c r="G233" s="48">
        <f>G234</f>
        <v>83434.929999999993</v>
      </c>
      <c r="H233" s="48">
        <f t="shared" si="36"/>
        <v>96.920653938204211</v>
      </c>
      <c r="I233" s="48"/>
      <c r="K233" s="109"/>
      <c r="L233" s="109"/>
      <c r="M233" s="109"/>
      <c r="N233" s="114"/>
    </row>
    <row r="234" spans="1:14" x14ac:dyDescent="0.25">
      <c r="A234" s="93">
        <v>3222</v>
      </c>
      <c r="B234" s="94"/>
      <c r="C234" s="95"/>
      <c r="D234" s="97" t="s">
        <v>121</v>
      </c>
      <c r="E234" s="47">
        <v>86085.81</v>
      </c>
      <c r="F234" s="47"/>
      <c r="G234" s="47">
        <v>83434.929999999993</v>
      </c>
      <c r="H234" s="48">
        <f t="shared" si="36"/>
        <v>96.920653938204211</v>
      </c>
      <c r="I234" s="48"/>
      <c r="K234" s="62"/>
      <c r="L234" s="62"/>
      <c r="M234" s="62"/>
      <c r="N234" s="50"/>
    </row>
    <row r="235" spans="1:14" x14ac:dyDescent="0.25">
      <c r="A235" s="189" t="s">
        <v>60</v>
      </c>
      <c r="B235" s="190"/>
      <c r="C235" s="191"/>
      <c r="D235" s="30" t="s">
        <v>83</v>
      </c>
      <c r="E235" s="47">
        <f t="shared" ref="E235:G236" si="41">E236</f>
        <v>0</v>
      </c>
      <c r="F235" s="47">
        <f t="shared" si="41"/>
        <v>0</v>
      </c>
      <c r="G235" s="47">
        <f t="shared" si="41"/>
        <v>0</v>
      </c>
      <c r="H235" s="48"/>
      <c r="I235" s="48"/>
      <c r="K235" s="62"/>
      <c r="L235" s="62"/>
      <c r="M235" s="62"/>
      <c r="N235" s="50"/>
    </row>
    <row r="236" spans="1:14" x14ac:dyDescent="0.25">
      <c r="A236" s="195">
        <v>3</v>
      </c>
      <c r="B236" s="196"/>
      <c r="C236" s="197"/>
      <c r="D236" s="31" t="s">
        <v>9</v>
      </c>
      <c r="E236" s="47">
        <f t="shared" si="41"/>
        <v>0</v>
      </c>
      <c r="F236" s="47">
        <f t="shared" si="41"/>
        <v>0</v>
      </c>
      <c r="G236" s="47">
        <f t="shared" si="41"/>
        <v>0</v>
      </c>
      <c r="H236" s="48"/>
      <c r="I236" s="48"/>
      <c r="K236" s="62"/>
      <c r="L236" s="62"/>
      <c r="M236" s="62"/>
      <c r="N236" s="50"/>
    </row>
    <row r="237" spans="1:14" x14ac:dyDescent="0.25">
      <c r="A237" s="198">
        <v>32</v>
      </c>
      <c r="B237" s="199"/>
      <c r="C237" s="200"/>
      <c r="D237" s="31" t="s">
        <v>18</v>
      </c>
      <c r="E237" s="47">
        <v>0</v>
      </c>
      <c r="F237" s="47">
        <v>0</v>
      </c>
      <c r="G237" s="47">
        <v>0</v>
      </c>
      <c r="H237" s="48"/>
      <c r="I237" s="48"/>
      <c r="K237" s="62"/>
      <c r="L237" s="62"/>
      <c r="M237" s="62"/>
      <c r="N237" s="50"/>
    </row>
    <row r="238" spans="1:14" x14ac:dyDescent="0.25">
      <c r="A238" s="192" t="s">
        <v>80</v>
      </c>
      <c r="B238" s="193"/>
      <c r="C238" s="194"/>
      <c r="D238" s="29" t="s">
        <v>84</v>
      </c>
      <c r="E238" s="48">
        <f>E239+E244</f>
        <v>9630</v>
      </c>
      <c r="F238" s="48">
        <f>F239+F244</f>
        <v>20800</v>
      </c>
      <c r="G238" s="48">
        <f>G239+G244</f>
        <v>10635.9</v>
      </c>
      <c r="H238" s="48">
        <f t="shared" si="36"/>
        <v>110.4454828660436</v>
      </c>
      <c r="I238" s="48">
        <f t="shared" si="35"/>
        <v>51.134134615384617</v>
      </c>
      <c r="K238" s="62"/>
      <c r="L238" s="62"/>
      <c r="M238" s="62"/>
      <c r="N238" s="50"/>
    </row>
    <row r="239" spans="1:14" x14ac:dyDescent="0.25">
      <c r="A239" s="189" t="s">
        <v>60</v>
      </c>
      <c r="B239" s="190"/>
      <c r="C239" s="191"/>
      <c r="D239" s="30" t="s">
        <v>64</v>
      </c>
      <c r="E239" s="47">
        <f t="shared" ref="E239:G240" si="42">E240</f>
        <v>0</v>
      </c>
      <c r="F239" s="47">
        <f t="shared" si="42"/>
        <v>0</v>
      </c>
      <c r="G239" s="47">
        <f t="shared" si="42"/>
        <v>0</v>
      </c>
      <c r="H239" s="48"/>
      <c r="I239" s="48"/>
      <c r="K239" s="62"/>
      <c r="L239" s="62"/>
      <c r="M239" s="62"/>
      <c r="N239" s="50"/>
    </row>
    <row r="240" spans="1:14" s="36" customFormat="1" x14ac:dyDescent="0.25">
      <c r="A240" s="192">
        <v>3</v>
      </c>
      <c r="B240" s="193"/>
      <c r="C240" s="194"/>
      <c r="D240" s="123" t="s">
        <v>9</v>
      </c>
      <c r="E240" s="48">
        <f t="shared" si="42"/>
        <v>0</v>
      </c>
      <c r="F240" s="48">
        <f t="shared" si="42"/>
        <v>0</v>
      </c>
      <c r="G240" s="48">
        <f t="shared" si="42"/>
        <v>0</v>
      </c>
      <c r="H240" s="48"/>
      <c r="I240" s="48"/>
      <c r="K240" s="109"/>
      <c r="L240" s="109"/>
      <c r="M240" s="109"/>
      <c r="N240" s="114"/>
    </row>
    <row r="241" spans="1:14" s="36" customFormat="1" x14ac:dyDescent="0.25">
      <c r="A241" s="201">
        <v>32</v>
      </c>
      <c r="B241" s="202"/>
      <c r="C241" s="203"/>
      <c r="D241" s="123" t="s">
        <v>18</v>
      </c>
      <c r="E241" s="48">
        <f>E242</f>
        <v>0</v>
      </c>
      <c r="F241" s="48">
        <v>0</v>
      </c>
      <c r="G241" s="48">
        <v>0</v>
      </c>
      <c r="H241" s="48"/>
      <c r="I241" s="48"/>
      <c r="K241" s="109"/>
      <c r="L241" s="109"/>
      <c r="M241" s="109"/>
      <c r="N241" s="114"/>
    </row>
    <row r="242" spans="1:14" s="36" customFormat="1" x14ac:dyDescent="0.25">
      <c r="A242" s="120">
        <v>323</v>
      </c>
      <c r="B242" s="121"/>
      <c r="C242" s="122"/>
      <c r="D242" s="123" t="s">
        <v>127</v>
      </c>
      <c r="E242" s="48">
        <f>E243</f>
        <v>0</v>
      </c>
      <c r="F242" s="48"/>
      <c r="G242" s="48"/>
      <c r="H242" s="48"/>
      <c r="I242" s="48"/>
      <c r="K242" s="109"/>
      <c r="L242" s="109"/>
      <c r="M242" s="109"/>
      <c r="N242" s="114"/>
    </row>
    <row r="243" spans="1:14" x14ac:dyDescent="0.25">
      <c r="A243" s="125">
        <v>3231</v>
      </c>
      <c r="B243" s="126"/>
      <c r="C243" s="127"/>
      <c r="D243" s="128" t="s">
        <v>128</v>
      </c>
      <c r="E243" s="47">
        <v>0</v>
      </c>
      <c r="F243" s="47"/>
      <c r="G243" s="47"/>
      <c r="H243" s="48"/>
      <c r="I243" s="48"/>
      <c r="K243" s="62"/>
      <c r="L243" s="62"/>
      <c r="M243" s="62"/>
      <c r="N243" s="50"/>
    </row>
    <row r="244" spans="1:14" x14ac:dyDescent="0.25">
      <c r="A244" s="189" t="s">
        <v>60</v>
      </c>
      <c r="B244" s="190"/>
      <c r="C244" s="191"/>
      <c r="D244" s="30" t="s">
        <v>69</v>
      </c>
      <c r="E244" s="47">
        <f t="shared" ref="E244:F245" si="43">E245</f>
        <v>9630</v>
      </c>
      <c r="F244" s="47">
        <f t="shared" si="43"/>
        <v>20800</v>
      </c>
      <c r="G244" s="47">
        <f>G245</f>
        <v>10635.9</v>
      </c>
      <c r="H244" s="48">
        <f t="shared" si="36"/>
        <v>110.4454828660436</v>
      </c>
      <c r="I244" s="48">
        <f t="shared" si="35"/>
        <v>51.134134615384617</v>
      </c>
      <c r="K244" s="62"/>
      <c r="L244" s="62"/>
      <c r="M244" s="62"/>
      <c r="N244" s="50"/>
    </row>
    <row r="245" spans="1:14" s="36" customFormat="1" x14ac:dyDescent="0.25">
      <c r="A245" s="192">
        <v>3</v>
      </c>
      <c r="B245" s="193"/>
      <c r="C245" s="194"/>
      <c r="D245" s="96" t="s">
        <v>9</v>
      </c>
      <c r="E245" s="48">
        <f t="shared" si="43"/>
        <v>9630</v>
      </c>
      <c r="F245" s="48">
        <f t="shared" si="43"/>
        <v>20800</v>
      </c>
      <c r="G245" s="48">
        <f>G246+G249</f>
        <v>10635.9</v>
      </c>
      <c r="H245" s="48">
        <f t="shared" si="36"/>
        <v>110.4454828660436</v>
      </c>
      <c r="I245" s="48">
        <f t="shared" si="35"/>
        <v>51.134134615384617</v>
      </c>
      <c r="K245" s="109"/>
      <c r="L245" s="109"/>
      <c r="M245" s="109"/>
      <c r="N245" s="114"/>
    </row>
    <row r="246" spans="1:14" s="36" customFormat="1" x14ac:dyDescent="0.25">
      <c r="A246" s="201">
        <v>32</v>
      </c>
      <c r="B246" s="202"/>
      <c r="C246" s="203"/>
      <c r="D246" s="96" t="s">
        <v>18</v>
      </c>
      <c r="E246" s="48">
        <f>E247+E249</f>
        <v>9630</v>
      </c>
      <c r="F246" s="48">
        <v>20800</v>
      </c>
      <c r="G246" s="48">
        <f>G247</f>
        <v>398.4</v>
      </c>
      <c r="H246" s="48">
        <f t="shared" si="36"/>
        <v>4.1370716510903423</v>
      </c>
      <c r="I246" s="48">
        <f t="shared" si="35"/>
        <v>1.9153846153846152</v>
      </c>
      <c r="K246" s="109"/>
      <c r="L246" s="109"/>
      <c r="M246" s="109"/>
      <c r="N246" s="114"/>
    </row>
    <row r="247" spans="1:14" s="36" customFormat="1" x14ac:dyDescent="0.25">
      <c r="A247" s="120">
        <v>322</v>
      </c>
      <c r="B247" s="121"/>
      <c r="C247" s="122"/>
      <c r="D247" s="123" t="s">
        <v>120</v>
      </c>
      <c r="E247" s="48">
        <f>E248</f>
        <v>0</v>
      </c>
      <c r="F247" s="48"/>
      <c r="G247" s="48">
        <f>G248</f>
        <v>398.4</v>
      </c>
      <c r="H247" s="48"/>
      <c r="I247" s="48"/>
      <c r="K247" s="109"/>
      <c r="L247" s="109"/>
      <c r="M247" s="109"/>
      <c r="N247" s="114"/>
    </row>
    <row r="248" spans="1:14" s="87" customFormat="1" x14ac:dyDescent="0.25">
      <c r="A248" s="125">
        <v>3224</v>
      </c>
      <c r="B248" s="126"/>
      <c r="C248" s="127"/>
      <c r="D248" s="128" t="s">
        <v>187</v>
      </c>
      <c r="E248" s="47">
        <v>0</v>
      </c>
      <c r="F248" s="47"/>
      <c r="G248" s="47">
        <v>398.4</v>
      </c>
      <c r="H248" s="48"/>
      <c r="I248" s="48"/>
      <c r="K248" s="62"/>
      <c r="L248" s="62"/>
      <c r="M248" s="62"/>
      <c r="N248" s="50"/>
    </row>
    <row r="249" spans="1:14" s="36" customFormat="1" x14ac:dyDescent="0.25">
      <c r="A249" s="204">
        <v>323</v>
      </c>
      <c r="B249" s="205"/>
      <c r="C249" s="206"/>
      <c r="D249" s="123" t="s">
        <v>127</v>
      </c>
      <c r="E249" s="48">
        <f>E250</f>
        <v>9630</v>
      </c>
      <c r="F249" s="48"/>
      <c r="G249" s="48">
        <f>G250</f>
        <v>10237.5</v>
      </c>
      <c r="H249" s="48">
        <f t="shared" si="36"/>
        <v>106.30841121495327</v>
      </c>
      <c r="I249" s="48"/>
      <c r="K249" s="109"/>
      <c r="L249" s="109"/>
      <c r="M249" s="109"/>
      <c r="N249" s="114"/>
    </row>
    <row r="250" spans="1:14" x14ac:dyDescent="0.25">
      <c r="A250" s="207">
        <v>3231</v>
      </c>
      <c r="B250" s="208"/>
      <c r="C250" s="209"/>
      <c r="D250" s="128" t="s">
        <v>128</v>
      </c>
      <c r="E250" s="47">
        <v>9630</v>
      </c>
      <c r="F250" s="47"/>
      <c r="G250" s="47">
        <v>10237.5</v>
      </c>
      <c r="H250" s="48">
        <f t="shared" si="36"/>
        <v>106.30841121495327</v>
      </c>
      <c r="I250" s="48"/>
      <c r="K250" s="62"/>
      <c r="L250" s="62"/>
      <c r="M250" s="62"/>
      <c r="N250" s="50"/>
    </row>
    <row r="251" spans="1:14" x14ac:dyDescent="0.25">
      <c r="F251" t="s">
        <v>97</v>
      </c>
      <c r="G251" s="54"/>
      <c r="H251" s="54"/>
      <c r="K251" s="62"/>
      <c r="L251" s="62"/>
      <c r="M251" s="62"/>
      <c r="N251" s="50"/>
    </row>
    <row r="252" spans="1:14" x14ac:dyDescent="0.25">
      <c r="G252" s="54"/>
      <c r="H252" s="54"/>
      <c r="K252" s="62"/>
      <c r="L252" s="62"/>
      <c r="M252" s="62"/>
      <c r="N252" s="50"/>
    </row>
    <row r="253" spans="1:14" x14ac:dyDescent="0.25">
      <c r="K253" s="62"/>
      <c r="L253" s="62"/>
      <c r="M253" s="62"/>
      <c r="N253" s="50"/>
    </row>
    <row r="254" spans="1:14" x14ac:dyDescent="0.25">
      <c r="K254" s="62"/>
      <c r="L254" s="62"/>
      <c r="M254" s="62"/>
      <c r="N254" s="50"/>
    </row>
    <row r="255" spans="1:14" x14ac:dyDescent="0.25">
      <c r="K255" s="62"/>
      <c r="L255" s="62"/>
      <c r="M255" s="62"/>
      <c r="N255" s="50"/>
    </row>
    <row r="256" spans="1:14" x14ac:dyDescent="0.25">
      <c r="K256" s="62"/>
      <c r="L256" s="62"/>
      <c r="M256" s="62"/>
      <c r="N256" s="50"/>
    </row>
    <row r="257" spans="11:14" x14ac:dyDescent="0.25">
      <c r="K257" s="62"/>
      <c r="L257" s="62"/>
      <c r="M257" s="62"/>
      <c r="N257" s="50"/>
    </row>
  </sheetData>
  <mergeCells count="103">
    <mergeCell ref="A249:C249"/>
    <mergeCell ref="A250:C250"/>
    <mergeCell ref="A62:C62"/>
    <mergeCell ref="A6:C6"/>
    <mergeCell ref="A7:C7"/>
    <mergeCell ref="A3:I3"/>
    <mergeCell ref="A5:C5"/>
    <mergeCell ref="F2:G2"/>
    <mergeCell ref="A8:C8"/>
    <mergeCell ref="A181:C181"/>
    <mergeCell ref="A182:C182"/>
    <mergeCell ref="A186:C186"/>
    <mergeCell ref="A194:C194"/>
    <mergeCell ref="A195:C195"/>
    <mergeCell ref="A160:C160"/>
    <mergeCell ref="A161:C161"/>
    <mergeCell ref="A170:C170"/>
    <mergeCell ref="A177:C177"/>
    <mergeCell ref="A180:C180"/>
    <mergeCell ref="A244:C244"/>
    <mergeCell ref="A245:C245"/>
    <mergeCell ref="A246:C246"/>
    <mergeCell ref="A236:C236"/>
    <mergeCell ref="A237:C237"/>
    <mergeCell ref="A218:C218"/>
    <mergeCell ref="A219:C219"/>
    <mergeCell ref="A225:C225"/>
    <mergeCell ref="A226:C226"/>
    <mergeCell ref="A220:C220"/>
    <mergeCell ref="A224:C224"/>
    <mergeCell ref="A1:I1"/>
    <mergeCell ref="A32:C32"/>
    <mergeCell ref="A33:C33"/>
    <mergeCell ref="A34:C34"/>
    <mergeCell ref="A35:C35"/>
    <mergeCell ref="A59:C59"/>
    <mergeCell ref="A60:C60"/>
    <mergeCell ref="A61:C61"/>
    <mergeCell ref="A9:C9"/>
    <mergeCell ref="A29:C29"/>
    <mergeCell ref="A10:C10"/>
    <mergeCell ref="A46:C46"/>
    <mergeCell ref="A47:C47"/>
    <mergeCell ref="A48:C48"/>
    <mergeCell ref="A213:C213"/>
    <mergeCell ref="A214:C214"/>
    <mergeCell ref="A217:C217"/>
    <mergeCell ref="A207:C207"/>
    <mergeCell ref="A241:C241"/>
    <mergeCell ref="A229:C229"/>
    <mergeCell ref="A230:C230"/>
    <mergeCell ref="A231:C231"/>
    <mergeCell ref="A232:C232"/>
    <mergeCell ref="A235:C235"/>
    <mergeCell ref="A223:C223"/>
    <mergeCell ref="A227:C227"/>
    <mergeCell ref="A228:C228"/>
    <mergeCell ref="A238:C238"/>
    <mergeCell ref="A239:C239"/>
    <mergeCell ref="A240:C240"/>
    <mergeCell ref="A208:C208"/>
    <mergeCell ref="A209:C209"/>
    <mergeCell ref="A210:C210"/>
    <mergeCell ref="A196:C196"/>
    <mergeCell ref="A201:C201"/>
    <mergeCell ref="A202:C202"/>
    <mergeCell ref="A205:C205"/>
    <mergeCell ref="A203:C203"/>
    <mergeCell ref="A204:C204"/>
    <mergeCell ref="A206:C206"/>
    <mergeCell ref="A65:C65"/>
    <mergeCell ref="A66:C66"/>
    <mergeCell ref="A67:C67"/>
    <mergeCell ref="A68:C68"/>
    <mergeCell ref="A100:C100"/>
    <mergeCell ref="A153:C153"/>
    <mergeCell ref="A154:C154"/>
    <mergeCell ref="A155:C155"/>
    <mergeCell ref="A158:C158"/>
    <mergeCell ref="A151:C151"/>
    <mergeCell ref="A149:C149"/>
    <mergeCell ref="A150:C150"/>
    <mergeCell ref="A124:C124"/>
    <mergeCell ref="A141:C141"/>
    <mergeCell ref="A144:C144"/>
    <mergeCell ref="A146:C146"/>
    <mergeCell ref="A152:C152"/>
    <mergeCell ref="A103:C103"/>
    <mergeCell ref="A104:C104"/>
    <mergeCell ref="A159:C159"/>
    <mergeCell ref="A145:C145"/>
    <mergeCell ref="A71:C71"/>
    <mergeCell ref="A123:C123"/>
    <mergeCell ref="A72:C72"/>
    <mergeCell ref="A73:C73"/>
    <mergeCell ref="A74:C74"/>
    <mergeCell ref="A75:C75"/>
    <mergeCell ref="A76:C76"/>
    <mergeCell ref="A77:C77"/>
    <mergeCell ref="A122:C122"/>
    <mergeCell ref="A111:C111"/>
    <mergeCell ref="A112:C112"/>
    <mergeCell ref="A113:C113"/>
  </mergeCells>
  <pageMargins left="0.7" right="0.7" top="0.75" bottom="0.75" header="0.3" footer="0.3"/>
  <pageSetup paperSize="9" scale="48" fitToHeight="0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2025-07-15T06:02:03Z</cp:lastPrinted>
  <dcterms:created xsi:type="dcterms:W3CDTF">2022-08-12T12:51:27Z</dcterms:created>
  <dcterms:modified xsi:type="dcterms:W3CDTF">2025-07-16T06:00:17Z</dcterms:modified>
</cp:coreProperties>
</file>