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financijski plan\2025-2027\"/>
    </mc:Choice>
  </mc:AlternateContent>
  <xr:revisionPtr revIDLastSave="0" documentId="13_ncr:1_{915FE0A3-1566-4B11-AC81-61214EF4AC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H63" i="7"/>
  <c r="I63" i="7"/>
  <c r="G63" i="7"/>
  <c r="H59" i="7"/>
  <c r="I59" i="7"/>
  <c r="G59" i="7"/>
  <c r="G31" i="3"/>
  <c r="H31" i="3"/>
  <c r="F31" i="3"/>
  <c r="G53" i="7"/>
  <c r="H53" i="7"/>
  <c r="I53" i="7"/>
  <c r="F53" i="7"/>
  <c r="E31" i="3"/>
  <c r="G11" i="10"/>
  <c r="E53" i="7"/>
  <c r="F68" i="7"/>
  <c r="G68" i="7"/>
  <c r="H68" i="7"/>
  <c r="I68" i="7"/>
  <c r="E68" i="7"/>
  <c r="F34" i="7"/>
  <c r="F33" i="7" s="1"/>
  <c r="G34" i="7"/>
  <c r="G33" i="7" s="1"/>
  <c r="H34" i="7"/>
  <c r="H33" i="7" s="1"/>
  <c r="I34" i="7"/>
  <c r="I33" i="7" s="1"/>
  <c r="E34" i="7"/>
  <c r="E33" i="7" s="1"/>
  <c r="F27" i="7"/>
  <c r="F26" i="7" s="1"/>
  <c r="F25" i="7" s="1"/>
  <c r="G27" i="7"/>
  <c r="G26" i="7" s="1"/>
  <c r="G25" i="7" s="1"/>
  <c r="H27" i="7"/>
  <c r="H26" i="7" s="1"/>
  <c r="H25" i="7" s="1"/>
  <c r="I27" i="7"/>
  <c r="I26" i="7" s="1"/>
  <c r="I25" i="7" s="1"/>
  <c r="E27" i="7"/>
  <c r="E26" i="7" s="1"/>
  <c r="E25" i="7" s="1"/>
  <c r="C13" i="9"/>
  <c r="C12" i="9" s="1"/>
  <c r="D13" i="9"/>
  <c r="D12" i="9" s="1"/>
  <c r="E13" i="9"/>
  <c r="E12" i="9" s="1"/>
  <c r="F13" i="9"/>
  <c r="F12" i="9" s="1"/>
  <c r="B12" i="9"/>
  <c r="B13" i="9"/>
  <c r="H12" i="6"/>
  <c r="E13" i="6"/>
  <c r="E12" i="6" s="1"/>
  <c r="F13" i="6"/>
  <c r="F12" i="6" s="1"/>
  <c r="G13" i="6"/>
  <c r="G12" i="6" s="1"/>
  <c r="H13" i="6"/>
  <c r="B13" i="5"/>
  <c r="G11" i="3" l="1"/>
  <c r="H11" i="3"/>
  <c r="E11" i="3"/>
  <c r="F11" i="3"/>
  <c r="E11" i="5"/>
  <c r="E10" i="5" s="1"/>
  <c r="F11" i="5"/>
  <c r="F10" i="5" s="1"/>
  <c r="D11" i="5"/>
  <c r="D10" i="5" s="1"/>
  <c r="E18" i="7" l="1"/>
  <c r="E17" i="7" s="1"/>
  <c r="I18" i="7"/>
  <c r="I17" i="7" s="1"/>
  <c r="H18" i="7"/>
  <c r="H17" i="7" s="1"/>
  <c r="G18" i="7"/>
  <c r="G17" i="7" s="1"/>
  <c r="F18" i="7"/>
  <c r="F17" i="7" s="1"/>
  <c r="B22" i="8" l="1"/>
  <c r="B20" i="8"/>
  <c r="B15" i="8"/>
  <c r="B13" i="8"/>
  <c r="B11" i="8"/>
  <c r="B41" i="8"/>
  <c r="B39" i="8"/>
  <c r="B34" i="8"/>
  <c r="B32" i="8"/>
  <c r="B30" i="8"/>
  <c r="I9" i="7"/>
  <c r="H9" i="7"/>
  <c r="G9" i="7"/>
  <c r="F9" i="7"/>
  <c r="O21" i="7"/>
  <c r="K9" i="7"/>
  <c r="K8" i="7" s="1"/>
  <c r="K7" i="7" s="1"/>
  <c r="O8" i="7"/>
  <c r="O9" i="7"/>
  <c r="O10" i="7"/>
  <c r="E38" i="7"/>
  <c r="E23" i="7"/>
  <c r="O7" i="7"/>
  <c r="K100" i="7"/>
  <c r="K99" i="7" s="1"/>
  <c r="K97" i="7"/>
  <c r="K96" i="7" s="1"/>
  <c r="K93" i="7"/>
  <c r="K92" i="7" s="1"/>
  <c r="K90" i="7"/>
  <c r="K89" i="7" s="1"/>
  <c r="K87" i="7"/>
  <c r="K86" i="7" s="1"/>
  <c r="K84" i="7"/>
  <c r="K83" i="7" s="1"/>
  <c r="K80" i="7"/>
  <c r="K79" i="7" s="1"/>
  <c r="K78" i="7" s="1"/>
  <c r="K76" i="7"/>
  <c r="K74" i="7"/>
  <c r="K73" i="7" s="1"/>
  <c r="K72" i="7" s="1"/>
  <c r="K70" i="7"/>
  <c r="K67" i="7" s="1"/>
  <c r="K66" i="7" s="1"/>
  <c r="K63" i="7"/>
  <c r="K62" i="7" s="1"/>
  <c r="K59" i="7"/>
  <c r="K58" i="7" s="1"/>
  <c r="K53" i="7"/>
  <c r="K52" i="7" s="1"/>
  <c r="K51" i="7" s="1"/>
  <c r="K49" i="7"/>
  <c r="K48" i="7" s="1"/>
  <c r="K46" i="7"/>
  <c r="K45" i="7" s="1"/>
  <c r="K42" i="7"/>
  <c r="K41" i="7"/>
  <c r="K38" i="7"/>
  <c r="K37" i="7" s="1"/>
  <c r="K34" i="7"/>
  <c r="K33" i="7" s="1"/>
  <c r="K31" i="7"/>
  <c r="K30" i="7" s="1"/>
  <c r="K22" i="7"/>
  <c r="K21" i="7" s="1"/>
  <c r="K14" i="7"/>
  <c r="K13" i="7" s="1"/>
  <c r="K12" i="7" s="1"/>
  <c r="E22" i="7" l="1"/>
  <c r="E21" i="7" s="1"/>
  <c r="K44" i="7"/>
  <c r="O15" i="7"/>
  <c r="B10" i="8"/>
  <c r="E9" i="7"/>
  <c r="K57" i="7"/>
  <c r="K82" i="7"/>
  <c r="B29" i="8"/>
  <c r="O11" i="7"/>
  <c r="K29" i="7"/>
  <c r="K95" i="7"/>
  <c r="K6" i="7" l="1"/>
  <c r="E37" i="7"/>
  <c r="E42" i="7"/>
  <c r="E41" i="7" s="1"/>
  <c r="E49" i="7"/>
  <c r="E48" i="7" s="1"/>
  <c r="E52" i="7"/>
  <c r="E51" i="7" s="1"/>
  <c r="E63" i="7"/>
  <c r="E62" i="7" s="1"/>
  <c r="E90" i="7"/>
  <c r="E89" i="7" s="1"/>
  <c r="E87" i="7"/>
  <c r="E86" i="7" s="1"/>
  <c r="E100" i="7"/>
  <c r="E99" i="7" s="1"/>
  <c r="E76" i="7"/>
  <c r="E70" i="7"/>
  <c r="E74" i="7"/>
  <c r="E80" i="7"/>
  <c r="E79" i="7" s="1"/>
  <c r="E78" i="7" s="1"/>
  <c r="E97" i="7"/>
  <c r="E96" i="7" s="1"/>
  <c r="E93" i="7"/>
  <c r="E92" i="7" s="1"/>
  <c r="F93" i="7"/>
  <c r="E84" i="7"/>
  <c r="E83" i="7" s="1"/>
  <c r="E59" i="7"/>
  <c r="E58" i="7" s="1"/>
  <c r="E46" i="7"/>
  <c r="E45" i="7" s="1"/>
  <c r="E31" i="7"/>
  <c r="E30" i="7" s="1"/>
  <c r="E14" i="7"/>
  <c r="E13" i="7" s="1"/>
  <c r="E12" i="7" s="1"/>
  <c r="E8" i="7"/>
  <c r="E7" i="7" s="1"/>
  <c r="E67" i="7" l="1"/>
  <c r="E66" i="7" s="1"/>
  <c r="E95" i="7"/>
  <c r="E73" i="7"/>
  <c r="E72" i="7" s="1"/>
  <c r="E29" i="7"/>
  <c r="E44" i="7"/>
  <c r="E57" i="7"/>
  <c r="E82" i="7"/>
  <c r="B11" i="5"/>
  <c r="B10" i="5" s="1"/>
  <c r="D31" i="3"/>
  <c r="D18" i="3"/>
  <c r="D13" i="6"/>
  <c r="D12" i="6" s="1"/>
  <c r="E6" i="7" l="1"/>
  <c r="D11" i="3"/>
  <c r="D10" i="3" s="1"/>
  <c r="D26" i="3"/>
  <c r="D25" i="3" s="1"/>
  <c r="G76" i="7"/>
  <c r="H76" i="7"/>
  <c r="I76" i="7"/>
  <c r="F76" i="7"/>
  <c r="G45" i="7"/>
  <c r="H45" i="7"/>
  <c r="I45" i="7"/>
  <c r="I100" i="7"/>
  <c r="I99" i="7" s="1"/>
  <c r="H100" i="7"/>
  <c r="H99" i="7" s="1"/>
  <c r="G100" i="7"/>
  <c r="G99" i="7" s="1"/>
  <c r="F100" i="7"/>
  <c r="F99" i="7" s="1"/>
  <c r="G97" i="7"/>
  <c r="G96" i="7" s="1"/>
  <c r="H97" i="7"/>
  <c r="H96" i="7" s="1"/>
  <c r="I97" i="7"/>
  <c r="I96" i="7" s="1"/>
  <c r="F97" i="7"/>
  <c r="F96" i="7" s="1"/>
  <c r="I93" i="7"/>
  <c r="I92" i="7" s="1"/>
  <c r="H93" i="7"/>
  <c r="H92" i="7" s="1"/>
  <c r="G93" i="7"/>
  <c r="G92" i="7" s="1"/>
  <c r="F92" i="7"/>
  <c r="I90" i="7"/>
  <c r="I89" i="7" s="1"/>
  <c r="H90" i="7"/>
  <c r="H89" i="7" s="1"/>
  <c r="G90" i="7"/>
  <c r="G89" i="7" s="1"/>
  <c r="F90" i="7"/>
  <c r="F89" i="7" s="1"/>
  <c r="I87" i="7"/>
  <c r="I86" i="7" s="1"/>
  <c r="H87" i="7"/>
  <c r="H86" i="7" s="1"/>
  <c r="G87" i="7"/>
  <c r="G86" i="7" s="1"/>
  <c r="F87" i="7"/>
  <c r="F86" i="7" s="1"/>
  <c r="G80" i="7"/>
  <c r="G79" i="7" s="1"/>
  <c r="G78" i="7" s="1"/>
  <c r="H80" i="7"/>
  <c r="H79" i="7" s="1"/>
  <c r="H78" i="7" s="1"/>
  <c r="I80" i="7"/>
  <c r="I79" i="7" s="1"/>
  <c r="I78" i="7" s="1"/>
  <c r="F80" i="7"/>
  <c r="F79" i="7" s="1"/>
  <c r="F78" i="7" s="1"/>
  <c r="I74" i="7"/>
  <c r="H74" i="7"/>
  <c r="G74" i="7"/>
  <c r="F74" i="7"/>
  <c r="I70" i="7"/>
  <c r="H70" i="7"/>
  <c r="G70" i="7"/>
  <c r="F70" i="7"/>
  <c r="I62" i="7"/>
  <c r="H62" i="7"/>
  <c r="G62" i="7"/>
  <c r="F63" i="7"/>
  <c r="F62" i="7" s="1"/>
  <c r="I58" i="7"/>
  <c r="I57" i="7" s="1"/>
  <c r="H58" i="7"/>
  <c r="G58" i="7"/>
  <c r="F59" i="7"/>
  <c r="F58" i="7" s="1"/>
  <c r="G52" i="7"/>
  <c r="G51" i="7" s="1"/>
  <c r="H52" i="7"/>
  <c r="H51" i="7" s="1"/>
  <c r="I52" i="7"/>
  <c r="I51" i="7" s="1"/>
  <c r="F52" i="7"/>
  <c r="F51" i="7" s="1"/>
  <c r="I49" i="7"/>
  <c r="I48" i="7" s="1"/>
  <c r="H49" i="7"/>
  <c r="H48" i="7" s="1"/>
  <c r="G49" i="7"/>
  <c r="G48" i="7" s="1"/>
  <c r="F49" i="7"/>
  <c r="F48" i="7" s="1"/>
  <c r="F46" i="7"/>
  <c r="F45" i="7" s="1"/>
  <c r="I42" i="7"/>
  <c r="I41" i="7" s="1"/>
  <c r="H42" i="7"/>
  <c r="H41" i="7" s="1"/>
  <c r="G42" i="7"/>
  <c r="G41" i="7" s="1"/>
  <c r="F42" i="7"/>
  <c r="F41" i="7" s="1"/>
  <c r="G38" i="7"/>
  <c r="G37" i="7" s="1"/>
  <c r="H38" i="7"/>
  <c r="H37" i="7" s="1"/>
  <c r="I38" i="7"/>
  <c r="I37" i="7" s="1"/>
  <c r="F38" i="7"/>
  <c r="F37" i="7" s="1"/>
  <c r="G23" i="7"/>
  <c r="G22" i="7" s="1"/>
  <c r="G21" i="7" s="1"/>
  <c r="H23" i="7"/>
  <c r="H22" i="7" s="1"/>
  <c r="H21" i="7" s="1"/>
  <c r="I23" i="7"/>
  <c r="I22" i="7" s="1"/>
  <c r="I21" i="7" s="1"/>
  <c r="F23" i="7"/>
  <c r="I14" i="7"/>
  <c r="I13" i="7" s="1"/>
  <c r="I12" i="7" s="1"/>
  <c r="H14" i="7"/>
  <c r="H13" i="7" s="1"/>
  <c r="H12" i="7" s="1"/>
  <c r="G14" i="7"/>
  <c r="G13" i="7" s="1"/>
  <c r="G12" i="7" s="1"/>
  <c r="F14" i="7"/>
  <c r="F13" i="7" s="1"/>
  <c r="F12" i="7" s="1"/>
  <c r="G8" i="7"/>
  <c r="G7" i="7" s="1"/>
  <c r="H8" i="7"/>
  <c r="H7" i="7" s="1"/>
  <c r="I8" i="7"/>
  <c r="I7" i="7" s="1"/>
  <c r="F8" i="7"/>
  <c r="F7" i="7" s="1"/>
  <c r="C11" i="5"/>
  <c r="F41" i="8"/>
  <c r="E41" i="8"/>
  <c r="D41" i="8"/>
  <c r="C41" i="8"/>
  <c r="C39" i="8"/>
  <c r="F34" i="8"/>
  <c r="E34" i="8"/>
  <c r="D34" i="8"/>
  <c r="C34" i="8"/>
  <c r="F32" i="8"/>
  <c r="E32" i="8"/>
  <c r="D32" i="8"/>
  <c r="C32" i="8"/>
  <c r="F30" i="8"/>
  <c r="E30" i="8"/>
  <c r="D30" i="8"/>
  <c r="C30" i="8"/>
  <c r="D22" i="8"/>
  <c r="E22" i="8"/>
  <c r="F22" i="8"/>
  <c r="C22" i="8"/>
  <c r="C20" i="8"/>
  <c r="D15" i="8"/>
  <c r="E15" i="8"/>
  <c r="F15" i="8"/>
  <c r="C15" i="8"/>
  <c r="D13" i="8"/>
  <c r="E13" i="8"/>
  <c r="F13" i="8"/>
  <c r="C13" i="8"/>
  <c r="D11" i="8"/>
  <c r="E11" i="8"/>
  <c r="E10" i="8" s="1"/>
  <c r="F11" i="8"/>
  <c r="C11" i="8"/>
  <c r="F29" i="8" l="1"/>
  <c r="F29" i="7"/>
  <c r="C10" i="8"/>
  <c r="G67" i="7"/>
  <c r="G66" i="7" s="1"/>
  <c r="I67" i="7"/>
  <c r="I66" i="7" s="1"/>
  <c r="H67" i="7"/>
  <c r="H66" i="7" s="1"/>
  <c r="F67" i="7"/>
  <c r="F66" i="7" s="1"/>
  <c r="I29" i="7"/>
  <c r="F22" i="7"/>
  <c r="F21" i="7" s="1"/>
  <c r="F6" i="7" s="1"/>
  <c r="H29" i="7"/>
  <c r="G82" i="7"/>
  <c r="H82" i="7"/>
  <c r="H73" i="7"/>
  <c r="H72" i="7" s="1"/>
  <c r="G57" i="7"/>
  <c r="I95" i="7"/>
  <c r="F73" i="7"/>
  <c r="F72" i="7" s="1"/>
  <c r="D10" i="8"/>
  <c r="D29" i="8"/>
  <c r="I82" i="7"/>
  <c r="F10" i="8"/>
  <c r="F57" i="7"/>
  <c r="F95" i="7"/>
  <c r="H57" i="7"/>
  <c r="H95" i="7"/>
  <c r="F82" i="7"/>
  <c r="F44" i="7"/>
  <c r="G73" i="7"/>
  <c r="G72" i="7" s="1"/>
  <c r="I73" i="7"/>
  <c r="I72" i="7" s="1"/>
  <c r="H44" i="7"/>
  <c r="G44" i="7"/>
  <c r="G95" i="7"/>
  <c r="G29" i="7"/>
  <c r="I44" i="7"/>
  <c r="E29" i="8"/>
  <c r="C29" i="8"/>
  <c r="F26" i="3"/>
  <c r="G26" i="3"/>
  <c r="H26" i="3"/>
  <c r="H25" i="3" s="1"/>
  <c r="E26" i="3"/>
  <c r="F18" i="3"/>
  <c r="G18" i="3"/>
  <c r="H18" i="3"/>
  <c r="H10" i="3" s="1"/>
  <c r="E18" i="3"/>
  <c r="E10" i="3" s="1"/>
  <c r="G6" i="7" l="1"/>
  <c r="I6" i="7"/>
  <c r="H6" i="7"/>
  <c r="G25" i="3"/>
  <c r="F25" i="3"/>
  <c r="G10" i="3"/>
  <c r="F10" i="3"/>
  <c r="E25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J8" i="10"/>
  <c r="I8" i="10"/>
  <c r="H8" i="10"/>
  <c r="G8" i="10"/>
  <c r="F8" i="10"/>
  <c r="G22" i="10" l="1"/>
  <c r="G28" i="10" s="1"/>
  <c r="G29" i="10" s="1"/>
  <c r="I14" i="10"/>
  <c r="F14" i="10"/>
  <c r="F22" i="10" s="1"/>
  <c r="F28" i="10" s="1"/>
  <c r="J14" i="10"/>
  <c r="J22" i="10" s="1"/>
  <c r="J28" i="10" s="1"/>
  <c r="J29" i="10" s="1"/>
  <c r="H14" i="10"/>
  <c r="I22" i="10"/>
  <c r="I28" i="10" s="1"/>
  <c r="I29" i="10" s="1"/>
  <c r="H22" i="10"/>
  <c r="H28" i="10" s="1"/>
  <c r="H29" i="10" s="1"/>
</calcChain>
</file>

<file path=xl/sharedStrings.xml><?xml version="1.0" encoding="utf-8"?>
<sst xmlns="http://schemas.openxmlformats.org/spreadsheetml/2006/main" count="321" uniqueCount="122">
  <si>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</si>
  <si>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</si>
  <si>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</si>
  <si>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</si>
  <si>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</si>
  <si>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</si>
  <si>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</si>
  <si>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</si>
  <si>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</si>
  <si>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</si>
  <si>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</si>
  <si>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</si>
  <si>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</si>
  <si>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</si>
  <si>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</si>
  <si>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</si>
  <si>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</si>
  <si>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</si>
  <si>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</si>
  <si>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</si>
  <si>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</si>
  <si>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</si>
  <si>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</si>
  <si>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</si>
  <si>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</si>
  <si>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</si>
  <si>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</si>
  <si>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</si>
  <si>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</si>
  <si>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</si>
  <si>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</si>
  <si>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</si>
  <si>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</si>
  <si>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</si>
  <si>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</si>
  <si>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</si>
  <si>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</si>
  <si>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</si>
  <si>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</si>
  <si>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</si>
  <si>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</si>
  <si>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</si>
  <si>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</si>
  <si>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</si>
  <si>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</si>
  <si>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</si>
  <si>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</si>
  <si>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</si>
  <si>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</si>
  <si>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</si>
  <si>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</si>
  <si>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</si>
  <si>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</si>
  <si>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</si>
  <si>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</si>
  <si>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</si>
  <si>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</si>
  <si>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</si>
  <si>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</si>
  <si>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</si>
  <si>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</si>
  <si>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</si>
  <si>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</si>
  <si>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</si>
  <si>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</si>
  <si>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</si>
  <si>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</si>
  <si>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</si>
  <si>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</si>
  <si>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
administrativnih pristojbi</t>
  </si>
  <si>
    <t>Prihodi od prodaje proizvoda 
i robe te pruženih usluga i 
prihodi od donacija</t>
  </si>
  <si>
    <t>Financijski rashodi</t>
  </si>
  <si>
    <t>Ostali rashodi</t>
  </si>
  <si>
    <t>1.2.PRIHODI OD POREZA</t>
  </si>
  <si>
    <t>09 Obrazovanje</t>
  </si>
  <si>
    <t>091 Predškolsko i osnovno obrazovanje</t>
  </si>
  <si>
    <t>10 Socijalna zaštita</t>
  </si>
  <si>
    <t>107 Socijalna pomoć stanovništvukoje nije obuhvaćeno redovnim socijalnim</t>
  </si>
  <si>
    <t>PROGRAM</t>
  </si>
  <si>
    <t xml:space="preserve">Aktivnost </t>
  </si>
  <si>
    <t>7003 DECENTRALIZIRANE FUNSKCIJE OSNOVNOG ŠKOLSTVA</t>
  </si>
  <si>
    <t>A100001 Rashodi poslovanja-zakonski minimum</t>
  </si>
  <si>
    <t xml:space="preserve">Izvor financiranja </t>
  </si>
  <si>
    <t>5.7 POMOĆI-DRŽAVNI PRORAČUN - DEC</t>
  </si>
  <si>
    <t>A100002 Osiguranje asuistenata u nastavi - KORAK UZ KORAK</t>
  </si>
  <si>
    <t>5.1. POMOĆI-TEMELJEM PRIJENOSA EU</t>
  </si>
  <si>
    <t>A100003 Obilježavanje prigodnih proslava (Dan učitelja, Sveti Nikola i dr.)</t>
  </si>
  <si>
    <t>1.2. PRIHOD OD POREZA</t>
  </si>
  <si>
    <t>A100004 Rashodi poslovanja iznad minimuma</t>
  </si>
  <si>
    <t>3.6. VLASTITI PRIHODI</t>
  </si>
  <si>
    <t>7.C. PRIHODI OD PRODAJE IMOVINE</t>
  </si>
  <si>
    <t>A100005 Osiguravanje higijenskih potrepština za djevojčice</t>
  </si>
  <si>
    <t>5.J. POMOĆI-DRŽAVNI PRORAČUN</t>
  </si>
  <si>
    <t>A100030 Rashodi za zapolene u školama</t>
  </si>
  <si>
    <t>Kapitalni projekt</t>
  </si>
  <si>
    <t>K100001 Kapitalni rashodi - zakonski minimum</t>
  </si>
  <si>
    <t>Rashodi za nabavu proizv.dug.imov.</t>
  </si>
  <si>
    <t>Rashodi za nabavu nefin.imov.</t>
  </si>
  <si>
    <t>5.O. POMOĆI-OPĆINSKI PRORAČUN</t>
  </si>
  <si>
    <t>K100003 Nabava udžbenika za učenike - Zakon o udžbenicima</t>
  </si>
  <si>
    <t>K100004 Kapitalni rashodi iznad minimuma</t>
  </si>
  <si>
    <t>izdaci za fin.imovinu i otplate zajm.</t>
  </si>
  <si>
    <t xml:space="preserve">Financijski rashodi </t>
  </si>
  <si>
    <t>TEKUĆI PROJEKTI</t>
  </si>
  <si>
    <t>T100001 "Shema školskog voća i povrća, te mlijeka i mliječnih proizvoda</t>
  </si>
  <si>
    <t>T100003Socijalna pomoć stanovništvu koje nije obuhvaćeno redovnim socijalnim programima</t>
  </si>
  <si>
    <t>6.1. DONACIJE</t>
  </si>
  <si>
    <t>T100004 Projket + E-TUR</t>
  </si>
  <si>
    <t>1.2.PRIHOD OD POREZA</t>
  </si>
  <si>
    <t>6 Donacije</t>
  </si>
  <si>
    <t>7 Prihod od prodaje imovine</t>
  </si>
  <si>
    <t>Kazne, upravne mjere i ostali prihodi</t>
  </si>
  <si>
    <t xml:space="preserve"> </t>
  </si>
  <si>
    <t>FINANCIJSKI PLAN OSNOVNE ŠKOLE KRUNOSLAVA KUTENA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</si>
  <si>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</si>
  <si>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</si>
  <si>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</si>
  <si>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</si>
  <si>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</si>
  <si>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</si>
  <si>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A100031 Izvanškolska aktivnost "građanski odgoj i obrazovanje"</t>
  </si>
  <si>
    <t>Rashodi za ulaganja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</si>
</sst>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 applyProtection="1">
      <alignment vertical="center"/>
    </xf>
    <xf numFmtId="164" fontId="6" fillId="0" borderId="3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/>
    <xf numFmtId="164" fontId="6" fillId="0" borderId="1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center" wrapText="1"/>
    </xf>
    <xf numFmtId="164" fontId="6" fillId="0" borderId="2" xfId="0" quotePrefix="1" applyNumberFormat="1" applyFont="1" applyFill="1" applyBorder="1" applyAlignment="1" applyProtection="1">
      <alignment horizontal="lef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2" fillId="0" borderId="0" xfId="0" quotePrefix="1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 applyProtection="1">
      <alignment horizontal="right" wrapText="1"/>
    </xf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Alignment="1">
      <alignment wrapText="1"/>
    </xf>
    <xf numFmtId="164" fontId="19" fillId="0" borderId="0" xfId="0" quotePrefix="1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/>
    <xf numFmtId="164" fontId="9" fillId="0" borderId="1" xfId="0" quotePrefix="1" applyNumberFormat="1" applyFont="1" applyBorder="1" applyAlignment="1">
      <alignment horizontal="left" wrapText="1"/>
    </xf>
    <xf numFmtId="164" fontId="9" fillId="0" borderId="2" xfId="0" quotePrefix="1" applyNumberFormat="1" applyFont="1" applyBorder="1" applyAlignment="1">
      <alignment horizontal="left" wrapText="1"/>
    </xf>
    <xf numFmtId="164" fontId="9" fillId="0" borderId="2" xfId="0" quotePrefix="1" applyNumberFormat="1" applyFont="1" applyBorder="1" applyAlignment="1">
      <alignment horizontal="center" wrapText="1"/>
    </xf>
    <xf numFmtId="164" fontId="9" fillId="0" borderId="2" xfId="0" quotePrefix="1" applyNumberFormat="1" applyFont="1" applyFill="1" applyBorder="1" applyAlignment="1" applyProtection="1">
      <alignment horizontal="left"/>
    </xf>
    <xf numFmtId="164" fontId="6" fillId="3" borderId="1" xfId="0" quotePrefix="1" applyNumberFormat="1" applyFont="1" applyFill="1" applyBorder="1" applyAlignment="1">
      <alignment horizontal="right"/>
    </xf>
    <xf numFmtId="164" fontId="6" fillId="3" borderId="3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3" fillId="2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164" fontId="0" fillId="0" borderId="3" xfId="0" applyNumberFormat="1" applyBorder="1"/>
    <xf numFmtId="164" fontId="23" fillId="0" borderId="6" xfId="0" applyNumberFormat="1" applyFont="1" applyFill="1" applyBorder="1" applyAlignment="1">
      <alignment horizontal="right"/>
    </xf>
    <xf numFmtId="0" fontId="22" fillId="0" borderId="0" xfId="0" applyFont="1"/>
    <xf numFmtId="164" fontId="23" fillId="0" borderId="0" xfId="0" applyNumberFormat="1" applyFont="1" applyFill="1" applyBorder="1" applyAlignment="1">
      <alignment horizontal="right"/>
    </xf>
    <xf numFmtId="164" fontId="24" fillId="2" borderId="6" xfId="0" applyNumberFormat="1" applyFont="1" applyFill="1" applyBorder="1" applyAlignment="1">
      <alignment horizontal="right"/>
    </xf>
    <xf numFmtId="164" fontId="24" fillId="2" borderId="0" xfId="0" applyNumberFormat="1" applyFont="1" applyFill="1" applyBorder="1" applyAlignment="1">
      <alignment horizontal="right"/>
    </xf>
    <xf numFmtId="4" fontId="23" fillId="2" borderId="0" xfId="0" applyNumberFormat="1" applyFont="1" applyFill="1" applyBorder="1" applyAlignment="1">
      <alignment horizontal="right"/>
    </xf>
    <xf numFmtId="0" fontId="22" fillId="0" borderId="0" xfId="0" applyFont="1" applyBorder="1"/>
    <xf numFmtId="4" fontId="22" fillId="0" borderId="0" xfId="0" applyNumberFormat="1" applyFont="1" applyBorder="1"/>
    <xf numFmtId="4" fontId="24" fillId="2" borderId="0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22" fillId="2" borderId="0" xfId="0" applyFont="1" applyFill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7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164" fontId="9" fillId="0" borderId="1" xfId="0" quotePrefix="1" applyNumberFormat="1" applyFont="1" applyBorder="1" applyAlignment="1">
      <alignment horizontal="left" vertical="center"/>
    </xf>
    <xf numFmtId="164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164" fontId="9" fillId="3" borderId="1" xfId="0" applyNumberFormat="1" applyFont="1" applyFill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vertical="center" wrapText="1"/>
    </xf>
    <xf numFmtId="164" fontId="7" fillId="3" borderId="2" xfId="0" applyNumberFormat="1" applyFont="1" applyFill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left"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9" fillId="0" borderId="1" xfId="0" quotePrefix="1" applyNumberFormat="1" applyFont="1" applyFill="1" applyBorder="1" applyAlignment="1">
      <alignment horizontal="left" vertical="center"/>
    </xf>
    <xf numFmtId="164" fontId="9" fillId="0" borderId="1" xfId="0" quotePrefix="1" applyNumberFormat="1" applyFont="1" applyFill="1" applyBorder="1" applyAlignment="1" applyProtection="1">
      <alignment horizontal="left" vertical="center" wrapText="1"/>
    </xf>
    <xf numFmtId="164" fontId="9" fillId="3" borderId="1" xfId="0" quotePrefix="1" applyNumberFormat="1" applyFont="1" applyFill="1" applyBorder="1" applyAlignment="1" applyProtection="1">
      <alignment horizontal="left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Alignment="1">
      <alignment wrapText="1"/>
    </xf>
    <xf numFmtId="164" fontId="13" fillId="0" borderId="0" xfId="0" applyNumberFormat="1" applyFont="1" applyFill="1" applyBorder="1" applyAlignment="1" applyProtection="1">
      <alignment wrapText="1"/>
    </xf>
    <xf numFmtId="164" fontId="14" fillId="0" borderId="0" xfId="0" applyNumberFormat="1" applyFont="1" applyFill="1" applyBorder="1" applyAlignment="1" applyProtection="1">
      <alignment wrapText="1"/>
    </xf>
    <xf numFmtId="164" fontId="9" fillId="4" borderId="1" xfId="0" applyNumberFormat="1" applyFont="1" applyFill="1" applyBorder="1" applyAlignment="1" applyProtection="1">
      <alignment horizontal="left" vertical="center" wrapText="1"/>
    </xf>
    <xf numFmtId="164" fontId="9" fillId="4" borderId="2" xfId="0" applyNumberFormat="1" applyFont="1" applyFill="1" applyBorder="1" applyAlignment="1" applyProtection="1">
      <alignment horizontal="left" vertical="center" wrapText="1"/>
    </xf>
    <xf numFmtId="164" fontId="9" fillId="4" borderId="4" xfId="0" applyNumberFormat="1" applyFont="1" applyFill="1" applyBorder="1" applyAlignment="1" applyProtection="1">
      <alignment horizontal="left" vertical="center" wrapText="1"/>
    </xf>
    <xf numFmtId="164" fontId="9" fillId="3" borderId="2" xfId="0" applyNumberFormat="1" applyFont="1" applyFill="1" applyBorder="1" applyAlignment="1" applyProtection="1">
      <alignment horizontal="left" vertical="center" wrapText="1"/>
    </xf>
    <xf numFmtId="164" fontId="9" fillId="3" borderId="4" xfId="0" applyNumberFormat="1" applyFont="1" applyFill="1" applyBorder="1" applyAlignment="1" applyProtection="1">
      <alignment horizontal="left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opLeftCell="A13" workbookViewId="0">
      <selection activeCell="F14" sqref="F14:G14"/>
    </sheetView>
  </sheetViews>
  <sheetFormatPr defaultRowHeight="15" x14ac:dyDescent="0.25"/>
  <cols>
    <col min="5" max="10" width="25.28515625" customWidth="1"/>
    <col min="12" max="12" width="15.5703125" bestFit="1" customWidth="1"/>
  </cols>
  <sheetData>
    <row r="1" spans="1:12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2" ht="18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2" ht="15.75" x14ac:dyDescent="0.25">
      <c r="A3" s="110" t="s">
        <v>18</v>
      </c>
      <c r="B3" s="110"/>
      <c r="C3" s="110"/>
      <c r="D3" s="110"/>
      <c r="E3" s="110"/>
      <c r="F3" s="110"/>
      <c r="G3" s="110"/>
      <c r="H3" s="110"/>
      <c r="I3" s="111"/>
      <c r="J3" s="111"/>
    </row>
    <row r="4" spans="1:12" ht="18" x14ac:dyDescent="0.25">
      <c r="A4" s="18"/>
      <c r="B4" s="18"/>
      <c r="C4" s="18"/>
      <c r="D4" s="18"/>
      <c r="E4" s="18"/>
      <c r="F4" s="18"/>
      <c r="G4" s="18"/>
      <c r="H4" s="18"/>
      <c r="I4" s="5"/>
      <c r="J4" s="5"/>
    </row>
    <row r="5" spans="1:12" ht="15.75" x14ac:dyDescent="0.25">
      <c r="A5" s="110" t="s">
        <v>24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2" ht="18" x14ac:dyDescent="0.25">
      <c r="A6" s="1"/>
      <c r="B6" s="2"/>
      <c r="C6" s="2"/>
      <c r="D6" s="2"/>
      <c r="E6" s="6"/>
      <c r="F6" s="7"/>
      <c r="G6" s="7"/>
      <c r="H6" s="7"/>
      <c r="I6" s="7"/>
      <c r="J6" s="27" t="s">
        <v>36</v>
      </c>
    </row>
    <row r="7" spans="1:12" ht="25.5" x14ac:dyDescent="0.25">
      <c r="A7" s="23"/>
      <c r="B7" s="24"/>
      <c r="C7" s="24"/>
      <c r="D7" s="25"/>
      <c r="E7" s="26"/>
      <c r="F7" s="3" t="s">
        <v>114</v>
      </c>
      <c r="G7" s="3" t="s">
        <v>115</v>
      </c>
      <c r="H7" s="3" t="s">
        <v>116</v>
      </c>
      <c r="I7" s="3" t="s">
        <v>44</v>
      </c>
      <c r="J7" s="3" t="s">
        <v>117</v>
      </c>
    </row>
    <row r="8" spans="1:12" x14ac:dyDescent="0.25">
      <c r="A8" s="113" t="s">
        <v>0</v>
      </c>
      <c r="B8" s="114"/>
      <c r="C8" s="114"/>
      <c r="D8" s="114"/>
      <c r="E8" s="115"/>
      <c r="F8" s="49">
        <f>F9+F10</f>
        <v>2819670.96</v>
      </c>
      <c r="G8" s="49">
        <f t="shared" ref="G8:J8" si="0">G9+G10</f>
        <v>2776094</v>
      </c>
      <c r="H8" s="49">
        <f t="shared" si="0"/>
        <v>2950603</v>
      </c>
      <c r="I8" s="49">
        <f t="shared" si="0"/>
        <v>2950603</v>
      </c>
      <c r="J8" s="49">
        <f t="shared" si="0"/>
        <v>2950603</v>
      </c>
    </row>
    <row r="9" spans="1:12" x14ac:dyDescent="0.25">
      <c r="A9" s="116" t="s">
        <v>38</v>
      </c>
      <c r="B9" s="117"/>
      <c r="C9" s="117"/>
      <c r="D9" s="117"/>
      <c r="E9" s="109"/>
      <c r="F9" s="50">
        <v>2819612.36</v>
      </c>
      <c r="G9" s="50">
        <v>2775762</v>
      </c>
      <c r="H9" s="50">
        <v>2950503</v>
      </c>
      <c r="I9" s="50">
        <v>2950503</v>
      </c>
      <c r="J9" s="50">
        <v>2950503</v>
      </c>
      <c r="L9" s="88">
        <v>18677428.34</v>
      </c>
    </row>
    <row r="10" spans="1:12" x14ac:dyDescent="0.25">
      <c r="A10" s="118" t="s">
        <v>39</v>
      </c>
      <c r="B10" s="109"/>
      <c r="C10" s="109"/>
      <c r="D10" s="109"/>
      <c r="E10" s="109"/>
      <c r="F10" s="50">
        <v>58.6</v>
      </c>
      <c r="G10" s="50">
        <v>332</v>
      </c>
      <c r="H10" s="50">
        <v>100</v>
      </c>
      <c r="I10" s="50">
        <v>100</v>
      </c>
      <c r="J10" s="50">
        <v>100</v>
      </c>
      <c r="L10" s="88">
        <v>983.93</v>
      </c>
    </row>
    <row r="11" spans="1:12" x14ac:dyDescent="0.25">
      <c r="A11" s="51" t="s">
        <v>1</v>
      </c>
      <c r="B11" s="52"/>
      <c r="C11" s="52"/>
      <c r="D11" s="52"/>
      <c r="E11" s="52"/>
      <c r="F11" s="49">
        <f>F12+F13</f>
        <v>2824964.84</v>
      </c>
      <c r="G11" s="49">
        <f t="shared" ref="G11:J11" si="1">G12+G13</f>
        <v>2771877</v>
      </c>
      <c r="H11" s="49">
        <f t="shared" si="1"/>
        <v>2946147</v>
      </c>
      <c r="I11" s="49">
        <f t="shared" si="1"/>
        <v>2946147</v>
      </c>
      <c r="J11" s="49">
        <f t="shared" si="1"/>
        <v>2946147</v>
      </c>
      <c r="L11" s="89"/>
    </row>
    <row r="12" spans="1:12" x14ac:dyDescent="0.25">
      <c r="A12" s="119" t="s">
        <v>40</v>
      </c>
      <c r="B12" s="117"/>
      <c r="C12" s="117"/>
      <c r="D12" s="117"/>
      <c r="E12" s="117"/>
      <c r="F12" s="50">
        <v>2773420.05</v>
      </c>
      <c r="G12" s="50">
        <v>2697638</v>
      </c>
      <c r="H12" s="50">
        <v>2869908</v>
      </c>
      <c r="I12" s="50">
        <v>2869908</v>
      </c>
      <c r="J12" s="50">
        <v>2869908</v>
      </c>
      <c r="L12" s="88">
        <v>18074990.129999999</v>
      </c>
    </row>
    <row r="13" spans="1:12" x14ac:dyDescent="0.25">
      <c r="A13" s="108" t="s">
        <v>41</v>
      </c>
      <c r="B13" s="109"/>
      <c r="C13" s="109"/>
      <c r="D13" s="109"/>
      <c r="E13" s="109"/>
      <c r="F13" s="53">
        <v>51544.79</v>
      </c>
      <c r="G13" s="53">
        <v>74239</v>
      </c>
      <c r="H13" s="53">
        <v>76239</v>
      </c>
      <c r="I13" s="53">
        <v>76239</v>
      </c>
      <c r="J13" s="53">
        <v>76239</v>
      </c>
      <c r="L13" s="90">
        <v>439528.91</v>
      </c>
    </row>
    <row r="14" spans="1:12" x14ac:dyDescent="0.25">
      <c r="A14" s="120" t="s">
        <v>60</v>
      </c>
      <c r="B14" s="114"/>
      <c r="C14" s="114"/>
      <c r="D14" s="114"/>
      <c r="E14" s="114"/>
      <c r="F14" s="49">
        <f>F8-F11</f>
        <v>-5293.8799999998882</v>
      </c>
      <c r="G14" s="49">
        <f>G8-G11</f>
        <v>4217</v>
      </c>
      <c r="H14" s="49">
        <f t="shared" ref="G14:J14" si="2">H8-H11</f>
        <v>4456</v>
      </c>
      <c r="I14" s="49">
        <f t="shared" si="2"/>
        <v>4456</v>
      </c>
      <c r="J14" s="49">
        <f t="shared" si="2"/>
        <v>4456</v>
      </c>
      <c r="L14" s="89"/>
    </row>
    <row r="15" spans="1:12" ht="18" x14ac:dyDescent="0.25">
      <c r="A15" s="54"/>
      <c r="B15" s="55"/>
      <c r="C15" s="55"/>
      <c r="D15" s="55"/>
      <c r="E15" s="55"/>
      <c r="F15" s="55"/>
      <c r="G15" s="55"/>
      <c r="H15" s="56"/>
      <c r="I15" s="56"/>
      <c r="J15" s="56"/>
      <c r="L15" s="89"/>
    </row>
    <row r="16" spans="1:12" ht="15.75" x14ac:dyDescent="0.2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L16" s="89"/>
    </row>
    <row r="17" spans="1:12" ht="18" x14ac:dyDescent="0.25">
      <c r="A17" s="54"/>
      <c r="B17" s="55"/>
      <c r="C17" s="55"/>
      <c r="D17" s="55"/>
      <c r="E17" s="55"/>
      <c r="F17" s="55"/>
      <c r="G17" s="55"/>
      <c r="H17" s="56"/>
      <c r="I17" s="56"/>
      <c r="J17" s="56"/>
      <c r="L17" s="89"/>
    </row>
    <row r="18" spans="1:12" ht="25.5" x14ac:dyDescent="0.25">
      <c r="A18" s="57"/>
      <c r="B18" s="58"/>
      <c r="C18" s="58"/>
      <c r="D18" s="59"/>
      <c r="E18" s="60"/>
      <c r="F18" s="3" t="s">
        <v>114</v>
      </c>
      <c r="G18" s="3" t="s">
        <v>115</v>
      </c>
      <c r="H18" s="3" t="s">
        <v>116</v>
      </c>
      <c r="I18" s="3" t="s">
        <v>44</v>
      </c>
      <c r="J18" s="3" t="s">
        <v>117</v>
      </c>
      <c r="L18" s="89"/>
    </row>
    <row r="19" spans="1:12" x14ac:dyDescent="0.25">
      <c r="A19" s="108" t="s">
        <v>42</v>
      </c>
      <c r="B19" s="109"/>
      <c r="C19" s="109"/>
      <c r="D19" s="109"/>
      <c r="E19" s="109"/>
      <c r="F19" s="53"/>
      <c r="G19" s="53"/>
      <c r="H19" s="53"/>
      <c r="I19" s="53"/>
      <c r="J19" s="61"/>
      <c r="L19" s="89"/>
    </row>
    <row r="20" spans="1:12" x14ac:dyDescent="0.25">
      <c r="A20" s="108" t="s">
        <v>43</v>
      </c>
      <c r="B20" s="109"/>
      <c r="C20" s="109"/>
      <c r="D20" s="109"/>
      <c r="E20" s="109"/>
      <c r="F20" s="53">
        <v>3992.2</v>
      </c>
      <c r="G20" s="53">
        <v>4217</v>
      </c>
      <c r="H20" s="53">
        <v>4456</v>
      </c>
      <c r="I20" s="53">
        <v>4456</v>
      </c>
      <c r="J20" s="53">
        <v>4456</v>
      </c>
      <c r="L20" s="88">
        <v>28473.200000000001</v>
      </c>
    </row>
    <row r="21" spans="1:12" x14ac:dyDescent="0.25">
      <c r="A21" s="120" t="s">
        <v>2</v>
      </c>
      <c r="B21" s="114"/>
      <c r="C21" s="114"/>
      <c r="D21" s="114"/>
      <c r="E21" s="114"/>
      <c r="F21" s="49">
        <f>F19-F20</f>
        <v>-3992.2</v>
      </c>
      <c r="G21" s="49">
        <f t="shared" ref="G21:J21" si="3">G19-G20</f>
        <v>-4217</v>
      </c>
      <c r="H21" s="49">
        <f t="shared" si="3"/>
        <v>-4456</v>
      </c>
      <c r="I21" s="49">
        <f t="shared" si="3"/>
        <v>-4456</v>
      </c>
      <c r="J21" s="49">
        <f t="shared" si="3"/>
        <v>-4456</v>
      </c>
    </row>
    <row r="22" spans="1:12" x14ac:dyDescent="0.25">
      <c r="A22" s="120" t="s">
        <v>61</v>
      </c>
      <c r="B22" s="114"/>
      <c r="C22" s="114"/>
      <c r="D22" s="114"/>
      <c r="E22" s="114"/>
      <c r="F22" s="49">
        <f>F14+F21</f>
        <v>-9286.079999999889</v>
      </c>
      <c r="G22" s="49">
        <f t="shared" ref="G22:J22" si="4">G14+G21</f>
        <v>0</v>
      </c>
      <c r="H22" s="49">
        <f t="shared" si="4"/>
        <v>0</v>
      </c>
      <c r="I22" s="49">
        <f t="shared" si="4"/>
        <v>0</v>
      </c>
      <c r="J22" s="49">
        <f t="shared" si="4"/>
        <v>0</v>
      </c>
    </row>
    <row r="23" spans="1:12" ht="18" x14ac:dyDescent="0.25">
      <c r="A23" s="62"/>
      <c r="B23" s="55"/>
      <c r="C23" s="55"/>
      <c r="D23" s="55"/>
      <c r="E23" s="55"/>
      <c r="F23" s="55"/>
      <c r="G23" s="55"/>
      <c r="H23" s="56"/>
      <c r="I23" s="56"/>
      <c r="J23" s="56"/>
    </row>
    <row r="24" spans="1:12" ht="15.75" x14ac:dyDescent="0.25">
      <c r="A24" s="121" t="s">
        <v>62</v>
      </c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2" ht="15.75" x14ac:dyDescent="0.25">
      <c r="A25" s="63"/>
      <c r="B25" s="64"/>
      <c r="C25" s="64"/>
      <c r="D25" s="64"/>
      <c r="E25" s="64"/>
      <c r="F25" s="64"/>
      <c r="G25" s="64"/>
      <c r="H25" s="64"/>
      <c r="I25" s="64"/>
      <c r="J25" s="64"/>
    </row>
    <row r="26" spans="1:12" ht="25.5" x14ac:dyDescent="0.25">
      <c r="A26" s="57"/>
      <c r="B26" s="58"/>
      <c r="C26" s="58"/>
      <c r="D26" s="59"/>
      <c r="E26" s="60"/>
      <c r="F26" s="3" t="s">
        <v>114</v>
      </c>
      <c r="G26" s="3" t="s">
        <v>115</v>
      </c>
      <c r="H26" s="3" t="s">
        <v>116</v>
      </c>
      <c r="I26" s="3" t="s">
        <v>44</v>
      </c>
      <c r="J26" s="3" t="s">
        <v>117</v>
      </c>
    </row>
    <row r="27" spans="1:12" ht="15" customHeight="1" x14ac:dyDescent="0.25">
      <c r="A27" s="125" t="s">
        <v>63</v>
      </c>
      <c r="B27" s="126"/>
      <c r="C27" s="126"/>
      <c r="D27" s="126"/>
      <c r="E27" s="127"/>
      <c r="F27" s="65">
        <v>11132.29</v>
      </c>
      <c r="G27" s="65">
        <v>0</v>
      </c>
      <c r="H27" s="65">
        <v>0</v>
      </c>
      <c r="I27" s="65">
        <v>0</v>
      </c>
      <c r="J27" s="66">
        <v>0</v>
      </c>
    </row>
    <row r="28" spans="1:12" ht="15" customHeight="1" x14ac:dyDescent="0.25">
      <c r="A28" s="120" t="s">
        <v>64</v>
      </c>
      <c r="B28" s="114"/>
      <c r="C28" s="114"/>
      <c r="D28" s="114"/>
      <c r="E28" s="114"/>
      <c r="F28" s="67">
        <f>F22+F27</f>
        <v>1846.2100000001119</v>
      </c>
      <c r="G28" s="67">
        <f t="shared" ref="G28:J28" si="5">G22+G27</f>
        <v>0</v>
      </c>
      <c r="H28" s="67">
        <f t="shared" si="5"/>
        <v>0</v>
      </c>
      <c r="I28" s="67">
        <f t="shared" si="5"/>
        <v>0</v>
      </c>
      <c r="J28" s="68">
        <f t="shared" si="5"/>
        <v>0</v>
      </c>
    </row>
    <row r="29" spans="1:12" ht="45" customHeight="1" x14ac:dyDescent="0.25">
      <c r="A29" s="113" t="s">
        <v>65</v>
      </c>
      <c r="B29" s="128"/>
      <c r="C29" s="128"/>
      <c r="D29" s="128"/>
      <c r="E29" s="129"/>
      <c r="F29" s="67">
        <v>1846.21</v>
      </c>
      <c r="G29" s="67">
        <f t="shared" ref="G29:J29" si="6">G14+G21+G27-G28</f>
        <v>0</v>
      </c>
      <c r="H29" s="67">
        <f t="shared" si="6"/>
        <v>0</v>
      </c>
      <c r="I29" s="67">
        <f t="shared" si="6"/>
        <v>0</v>
      </c>
      <c r="J29" s="68">
        <f t="shared" si="6"/>
        <v>0</v>
      </c>
    </row>
    <row r="30" spans="1:12" ht="15.75" x14ac:dyDescent="0.25">
      <c r="A30" s="69"/>
      <c r="B30" s="70"/>
      <c r="C30" s="70"/>
      <c r="D30" s="70"/>
      <c r="E30" s="70"/>
      <c r="F30" s="70"/>
      <c r="G30" s="70"/>
      <c r="H30" s="70"/>
      <c r="I30" s="70"/>
      <c r="J30" s="70"/>
    </row>
    <row r="31" spans="1:12" ht="15.75" x14ac:dyDescent="0.25">
      <c r="A31" s="130" t="s">
        <v>59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2" ht="18" x14ac:dyDescent="0.25">
      <c r="A32" s="71"/>
      <c r="B32" s="72"/>
      <c r="C32" s="72"/>
      <c r="D32" s="72"/>
      <c r="E32" s="72"/>
      <c r="F32" s="72"/>
      <c r="G32" s="72"/>
      <c r="H32" s="73"/>
      <c r="I32" s="73"/>
      <c r="J32" s="73"/>
    </row>
    <row r="33" spans="1:10" ht="25.5" x14ac:dyDescent="0.25">
      <c r="A33" s="74"/>
      <c r="B33" s="75"/>
      <c r="C33" s="75"/>
      <c r="D33" s="76"/>
      <c r="E33" s="77"/>
      <c r="F33" s="3" t="s">
        <v>114</v>
      </c>
      <c r="G33" s="3" t="s">
        <v>115</v>
      </c>
      <c r="H33" s="3" t="s">
        <v>116</v>
      </c>
      <c r="I33" s="3" t="s">
        <v>44</v>
      </c>
      <c r="J33" s="3" t="s">
        <v>117</v>
      </c>
    </row>
    <row r="34" spans="1:10" x14ac:dyDescent="0.25">
      <c r="A34" s="125" t="s">
        <v>63</v>
      </c>
      <c r="B34" s="126"/>
      <c r="C34" s="126"/>
      <c r="D34" s="126"/>
      <c r="E34" s="127"/>
      <c r="F34" s="65">
        <v>0</v>
      </c>
      <c r="G34" s="65">
        <f>F37</f>
        <v>0</v>
      </c>
      <c r="H34" s="65">
        <f>G37</f>
        <v>0</v>
      </c>
      <c r="I34" s="65">
        <f>H37</f>
        <v>0</v>
      </c>
      <c r="J34" s="66">
        <f>I37</f>
        <v>0</v>
      </c>
    </row>
    <row r="35" spans="1:10" ht="28.5" customHeight="1" x14ac:dyDescent="0.25">
      <c r="A35" s="125" t="s">
        <v>66</v>
      </c>
      <c r="B35" s="126"/>
      <c r="C35" s="126"/>
      <c r="D35" s="126"/>
      <c r="E35" s="127"/>
      <c r="F35" s="65">
        <v>0</v>
      </c>
      <c r="G35" s="65">
        <v>0</v>
      </c>
      <c r="H35" s="65">
        <v>0</v>
      </c>
      <c r="I35" s="65">
        <v>0</v>
      </c>
      <c r="J35" s="66">
        <v>0</v>
      </c>
    </row>
    <row r="36" spans="1:10" x14ac:dyDescent="0.25">
      <c r="A36" s="125" t="s">
        <v>67</v>
      </c>
      <c r="B36" s="131"/>
      <c r="C36" s="131"/>
      <c r="D36" s="131"/>
      <c r="E36" s="132"/>
      <c r="F36" s="65">
        <v>0</v>
      </c>
      <c r="G36" s="65">
        <v>0</v>
      </c>
      <c r="H36" s="65">
        <v>0</v>
      </c>
      <c r="I36" s="65">
        <v>0</v>
      </c>
      <c r="J36" s="66">
        <v>0</v>
      </c>
    </row>
    <row r="37" spans="1:10" ht="15" customHeight="1" x14ac:dyDescent="0.25">
      <c r="A37" s="120" t="s">
        <v>64</v>
      </c>
      <c r="B37" s="114"/>
      <c r="C37" s="114"/>
      <c r="D37" s="114"/>
      <c r="E37" s="114"/>
      <c r="F37" s="78">
        <f>F34-F35+F36</f>
        <v>0</v>
      </c>
      <c r="G37" s="78">
        <f t="shared" ref="G37:J37" si="7">G34-G35+G36</f>
        <v>0</v>
      </c>
      <c r="H37" s="78">
        <f t="shared" si="7"/>
        <v>0</v>
      </c>
      <c r="I37" s="78">
        <f t="shared" si="7"/>
        <v>0</v>
      </c>
      <c r="J37" s="79">
        <f t="shared" si="7"/>
        <v>0</v>
      </c>
    </row>
    <row r="38" spans="1:10" ht="17.25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123" t="s">
        <v>37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9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opLeftCell="A4" workbookViewId="0">
      <selection activeCell="J26" sqref="J26:J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5.42578125" bestFit="1" customWidth="1"/>
  </cols>
  <sheetData>
    <row r="1" spans="1:10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10" t="s">
        <v>18</v>
      </c>
      <c r="B3" s="110"/>
      <c r="C3" s="110"/>
      <c r="D3" s="110"/>
      <c r="E3" s="110"/>
      <c r="F3" s="110"/>
      <c r="G3" s="110"/>
      <c r="H3" s="11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10" t="s">
        <v>4</v>
      </c>
      <c r="B5" s="110"/>
      <c r="C5" s="110"/>
      <c r="D5" s="110"/>
      <c r="E5" s="110"/>
      <c r="F5" s="110"/>
      <c r="G5" s="110"/>
      <c r="H5" s="110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10" t="s">
        <v>45</v>
      </c>
      <c r="B7" s="110"/>
      <c r="C7" s="110"/>
      <c r="D7" s="110"/>
      <c r="E7" s="110"/>
      <c r="F7" s="110"/>
      <c r="G7" s="110"/>
      <c r="H7" s="110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7" t="s">
        <v>5</v>
      </c>
      <c r="B9" s="16" t="s">
        <v>6</v>
      </c>
      <c r="C9" s="16" t="s">
        <v>3</v>
      </c>
      <c r="D9" s="16" t="s">
        <v>114</v>
      </c>
      <c r="E9" s="17" t="s">
        <v>115</v>
      </c>
      <c r="F9" s="17" t="s">
        <v>118</v>
      </c>
      <c r="G9" s="17" t="s">
        <v>33</v>
      </c>
      <c r="H9" s="17" t="s">
        <v>119</v>
      </c>
    </row>
    <row r="10" spans="1:10" x14ac:dyDescent="0.25">
      <c r="A10" s="30"/>
      <c r="B10" s="31"/>
      <c r="C10" s="29" t="s">
        <v>0</v>
      </c>
      <c r="D10" s="44">
        <f>D11+D18</f>
        <v>2819670.96</v>
      </c>
      <c r="E10" s="44">
        <f>E11+E18</f>
        <v>2776094</v>
      </c>
      <c r="F10" s="44">
        <f t="shared" ref="F10:H10" si="0">F11+F18</f>
        <v>2930603</v>
      </c>
      <c r="G10" s="44">
        <f t="shared" si="0"/>
        <v>2930603</v>
      </c>
      <c r="H10" s="44">
        <f t="shared" si="0"/>
        <v>2930603</v>
      </c>
    </row>
    <row r="11" spans="1:10" ht="15.75" customHeight="1" x14ac:dyDescent="0.25">
      <c r="A11" s="8">
        <v>6</v>
      </c>
      <c r="B11" s="8"/>
      <c r="C11" s="8" t="s">
        <v>7</v>
      </c>
      <c r="D11" s="46">
        <f>D12+D13+D14+D15+D17+D16</f>
        <v>2819612.36</v>
      </c>
      <c r="E11" s="46">
        <f t="shared" ref="E11:F11" si="1">E12+E13+E14+E15+E17+E16</f>
        <v>2775762</v>
      </c>
      <c r="F11" s="46">
        <f t="shared" si="1"/>
        <v>2930503</v>
      </c>
      <c r="G11" s="46">
        <f t="shared" ref="G11" si="2">G12+G13+G14+G15+G17+G16</f>
        <v>2930503</v>
      </c>
      <c r="H11" s="46">
        <f t="shared" ref="H11" si="3">H12+H13+H14+H15+H17+H16</f>
        <v>2930503</v>
      </c>
    </row>
    <row r="12" spans="1:10" ht="38.25" x14ac:dyDescent="0.25">
      <c r="A12" s="8"/>
      <c r="B12" s="13">
        <v>63</v>
      </c>
      <c r="C12" s="13" t="s">
        <v>28</v>
      </c>
      <c r="D12" s="47">
        <v>2401670.7400000002</v>
      </c>
      <c r="E12" s="48">
        <v>2324938</v>
      </c>
      <c r="F12" s="48">
        <v>2446729</v>
      </c>
      <c r="G12" s="48">
        <v>2446729</v>
      </c>
      <c r="H12" s="48">
        <v>2446729</v>
      </c>
      <c r="J12" s="92">
        <v>15054647.279999999</v>
      </c>
    </row>
    <row r="13" spans="1:10" x14ac:dyDescent="0.25">
      <c r="A13" s="8"/>
      <c r="B13" s="13">
        <v>64</v>
      </c>
      <c r="C13" s="13" t="s">
        <v>68</v>
      </c>
      <c r="D13" s="47">
        <v>0.05</v>
      </c>
      <c r="E13" s="48">
        <v>3</v>
      </c>
      <c r="F13" s="48">
        <v>3</v>
      </c>
      <c r="G13" s="48">
        <v>3</v>
      </c>
      <c r="H13" s="48">
        <v>3</v>
      </c>
      <c r="J13" s="92">
        <v>4.24</v>
      </c>
    </row>
    <row r="14" spans="1:10" ht="25.5" x14ac:dyDescent="0.25">
      <c r="A14" s="9"/>
      <c r="B14" s="9">
        <v>65</v>
      </c>
      <c r="C14" s="37" t="s">
        <v>69</v>
      </c>
      <c r="D14" s="47">
        <v>34369.11</v>
      </c>
      <c r="E14" s="48">
        <v>22000</v>
      </c>
      <c r="F14" s="48">
        <v>22000</v>
      </c>
      <c r="G14" s="48">
        <v>22000</v>
      </c>
      <c r="H14" s="48">
        <v>22000</v>
      </c>
      <c r="J14" s="92">
        <v>770274.99</v>
      </c>
    </row>
    <row r="15" spans="1:10" ht="38.25" x14ac:dyDescent="0.25">
      <c r="A15" s="9"/>
      <c r="B15" s="9">
        <v>66</v>
      </c>
      <c r="C15" s="37" t="s">
        <v>70</v>
      </c>
      <c r="D15" s="47">
        <v>1795.15</v>
      </c>
      <c r="E15" s="48">
        <v>2000</v>
      </c>
      <c r="F15" s="48">
        <v>2000</v>
      </c>
      <c r="G15" s="48">
        <v>2000</v>
      </c>
      <c r="H15" s="48">
        <v>2000</v>
      </c>
      <c r="J15" s="92">
        <v>6315</v>
      </c>
    </row>
    <row r="16" spans="1:10" ht="38.25" x14ac:dyDescent="0.25">
      <c r="A16" s="9"/>
      <c r="B16" s="9">
        <v>67</v>
      </c>
      <c r="C16" s="13" t="s">
        <v>29</v>
      </c>
      <c r="D16" s="47">
        <v>380968.17</v>
      </c>
      <c r="E16" s="48">
        <v>426821</v>
      </c>
      <c r="F16" s="48">
        <v>459771</v>
      </c>
      <c r="G16" s="48">
        <v>459771</v>
      </c>
      <c r="H16" s="48">
        <v>459771</v>
      </c>
      <c r="J16" s="92">
        <v>2834353.81</v>
      </c>
    </row>
    <row r="17" spans="1:10" ht="25.5" x14ac:dyDescent="0.25">
      <c r="A17" s="9"/>
      <c r="B17" s="9">
        <v>68</v>
      </c>
      <c r="C17" s="13" t="s">
        <v>111</v>
      </c>
      <c r="D17" s="47">
        <v>809.14</v>
      </c>
      <c r="E17" s="48"/>
      <c r="F17" s="48">
        <v>0</v>
      </c>
      <c r="G17" s="48">
        <v>0</v>
      </c>
      <c r="H17" s="48">
        <v>0</v>
      </c>
      <c r="J17" s="92">
        <v>11833.02</v>
      </c>
    </row>
    <row r="18" spans="1:10" ht="25.5" x14ac:dyDescent="0.25">
      <c r="A18" s="11">
        <v>7</v>
      </c>
      <c r="B18" s="12"/>
      <c r="C18" s="19" t="s">
        <v>8</v>
      </c>
      <c r="D18" s="46">
        <f>D19</f>
        <v>58.6</v>
      </c>
      <c r="E18" s="46">
        <f>E19</f>
        <v>332</v>
      </c>
      <c r="F18" s="46">
        <f t="shared" ref="F18:H18" si="4">F19</f>
        <v>100</v>
      </c>
      <c r="G18" s="46">
        <f t="shared" si="4"/>
        <v>100</v>
      </c>
      <c r="H18" s="46">
        <f t="shared" si="4"/>
        <v>100</v>
      </c>
      <c r="J18" s="89"/>
    </row>
    <row r="19" spans="1:10" ht="38.25" x14ac:dyDescent="0.25">
      <c r="A19" s="13"/>
      <c r="B19" s="13">
        <v>72</v>
      </c>
      <c r="C19" s="20" t="s">
        <v>27</v>
      </c>
      <c r="D19" s="47">
        <v>58.6</v>
      </c>
      <c r="E19" s="48">
        <v>332</v>
      </c>
      <c r="F19" s="48">
        <v>100</v>
      </c>
      <c r="G19" s="48">
        <v>100</v>
      </c>
      <c r="H19" s="48">
        <v>100</v>
      </c>
      <c r="J19" s="92">
        <v>983.93</v>
      </c>
    </row>
    <row r="20" spans="1:10" x14ac:dyDescent="0.25">
      <c r="J20" s="89"/>
    </row>
    <row r="22" spans="1:10" ht="15.75" x14ac:dyDescent="0.25">
      <c r="A22" s="110" t="s">
        <v>46</v>
      </c>
      <c r="B22" s="133"/>
      <c r="C22" s="133"/>
      <c r="D22" s="133"/>
      <c r="E22" s="133"/>
      <c r="F22" s="133"/>
      <c r="G22" s="133"/>
      <c r="H22" s="133"/>
    </row>
    <row r="23" spans="1:10" ht="18" x14ac:dyDescent="0.25">
      <c r="A23" s="4"/>
      <c r="B23" s="4"/>
      <c r="C23" s="4"/>
      <c r="D23" s="4"/>
      <c r="E23" s="4"/>
      <c r="F23" s="4"/>
      <c r="G23" s="5"/>
      <c r="H23" s="5"/>
    </row>
    <row r="24" spans="1:10" ht="25.5" x14ac:dyDescent="0.25">
      <c r="A24" s="17" t="s">
        <v>5</v>
      </c>
      <c r="B24" s="16" t="s">
        <v>6</v>
      </c>
      <c r="C24" s="16" t="s">
        <v>9</v>
      </c>
      <c r="D24" s="16" t="s">
        <v>114</v>
      </c>
      <c r="E24" s="17" t="s">
        <v>115</v>
      </c>
      <c r="F24" s="17" t="s">
        <v>118</v>
      </c>
      <c r="G24" s="17" t="s">
        <v>33</v>
      </c>
      <c r="H24" s="17" t="s">
        <v>119</v>
      </c>
    </row>
    <row r="25" spans="1:10" x14ac:dyDescent="0.25">
      <c r="A25" s="30"/>
      <c r="B25" s="31"/>
      <c r="C25" s="29" t="s">
        <v>1</v>
      </c>
      <c r="D25" s="44">
        <f>D26+D31</f>
        <v>2824964.84</v>
      </c>
      <c r="E25" s="44">
        <f>E26+E31</f>
        <v>2846116</v>
      </c>
      <c r="F25" s="44">
        <f t="shared" ref="F25:H25" si="5">F26+F31</f>
        <v>2946147</v>
      </c>
      <c r="G25" s="44">
        <f t="shared" si="5"/>
        <v>2946147</v>
      </c>
      <c r="H25" s="44">
        <f t="shared" si="5"/>
        <v>2946147</v>
      </c>
    </row>
    <row r="26" spans="1:10" ht="15.75" customHeight="1" x14ac:dyDescent="0.25">
      <c r="A26" s="8">
        <v>3</v>
      </c>
      <c r="B26" s="8"/>
      <c r="C26" s="8" t="s">
        <v>10</v>
      </c>
      <c r="D26" s="46">
        <f>D27+D28+D29+D30</f>
        <v>2773420.05</v>
      </c>
      <c r="E26" s="46">
        <f>E27+E28+E29+E30</f>
        <v>2697638</v>
      </c>
      <c r="F26" s="46">
        <f t="shared" ref="F26:H26" si="6">F27+F28+F29+F30</f>
        <v>2869908</v>
      </c>
      <c r="G26" s="46">
        <f t="shared" si="6"/>
        <v>2869908</v>
      </c>
      <c r="H26" s="46">
        <f t="shared" si="6"/>
        <v>2869908</v>
      </c>
      <c r="J26" s="150"/>
    </row>
    <row r="27" spans="1:10" ht="15.75" customHeight="1" x14ac:dyDescent="0.25">
      <c r="A27" s="8"/>
      <c r="B27" s="13">
        <v>31</v>
      </c>
      <c r="C27" s="13" t="s">
        <v>11</v>
      </c>
      <c r="D27" s="47">
        <v>2094660.02</v>
      </c>
      <c r="E27" s="48">
        <v>2031903</v>
      </c>
      <c r="F27" s="48">
        <v>2208710</v>
      </c>
      <c r="G27" s="48">
        <v>2208710</v>
      </c>
      <c r="H27" s="48">
        <v>2208710</v>
      </c>
      <c r="J27" s="92">
        <v>13749292.01</v>
      </c>
    </row>
    <row r="28" spans="1:10" x14ac:dyDescent="0.25">
      <c r="A28" s="9"/>
      <c r="B28" s="9">
        <v>32</v>
      </c>
      <c r="C28" s="9" t="s">
        <v>21</v>
      </c>
      <c r="D28" s="47">
        <v>662483.74</v>
      </c>
      <c r="E28" s="48">
        <v>661669</v>
      </c>
      <c r="F28" s="48">
        <v>658269</v>
      </c>
      <c r="G28" s="48">
        <v>658269</v>
      </c>
      <c r="H28" s="48">
        <v>658269</v>
      </c>
      <c r="J28" s="92">
        <v>4238892.45</v>
      </c>
    </row>
    <row r="29" spans="1:10" x14ac:dyDescent="0.25">
      <c r="A29" s="9"/>
      <c r="B29" s="9">
        <v>34</v>
      </c>
      <c r="C29" s="9" t="s">
        <v>71</v>
      </c>
      <c r="D29" s="47">
        <v>14909.44</v>
      </c>
      <c r="E29" s="48">
        <v>2566</v>
      </c>
      <c r="F29" s="48">
        <v>1429</v>
      </c>
      <c r="G29" s="48">
        <v>1429</v>
      </c>
      <c r="H29" s="48">
        <v>1429</v>
      </c>
      <c r="J29" s="92">
        <v>86805.67</v>
      </c>
    </row>
    <row r="30" spans="1:10" x14ac:dyDescent="0.25">
      <c r="A30" s="9"/>
      <c r="B30" s="9">
        <v>38</v>
      </c>
      <c r="C30" s="9" t="s">
        <v>72</v>
      </c>
      <c r="D30" s="47">
        <v>1366.85</v>
      </c>
      <c r="E30" s="48">
        <v>1500</v>
      </c>
      <c r="F30" s="48">
        <v>1500</v>
      </c>
      <c r="G30" s="48">
        <v>1500</v>
      </c>
      <c r="H30" s="48">
        <v>1500</v>
      </c>
      <c r="J30" s="89"/>
    </row>
    <row r="31" spans="1:10" ht="25.5" x14ac:dyDescent="0.25">
      <c r="A31" s="11">
        <v>4</v>
      </c>
      <c r="B31" s="12"/>
      <c r="C31" s="19" t="s">
        <v>12</v>
      </c>
      <c r="D31" s="46">
        <f>D32</f>
        <v>51544.79</v>
      </c>
      <c r="E31" s="46">
        <f>E32+E32</f>
        <v>148478</v>
      </c>
      <c r="F31" s="46">
        <f>F32+F33</f>
        <v>76239</v>
      </c>
      <c r="G31" s="46">
        <f t="shared" ref="G31:H31" si="7">G32+G33</f>
        <v>76239</v>
      </c>
      <c r="H31" s="46">
        <f t="shared" si="7"/>
        <v>76239</v>
      </c>
      <c r="J31" s="89"/>
    </row>
    <row r="32" spans="1:10" ht="38.25" x14ac:dyDescent="0.25">
      <c r="A32" s="13"/>
      <c r="B32" s="13">
        <v>42</v>
      </c>
      <c r="C32" s="20" t="s">
        <v>30</v>
      </c>
      <c r="D32" s="47">
        <v>51544.79</v>
      </c>
      <c r="E32" s="48">
        <v>74239</v>
      </c>
      <c r="F32" s="48">
        <v>63239</v>
      </c>
      <c r="G32" s="48">
        <v>63239</v>
      </c>
      <c r="H32" s="48">
        <v>63239</v>
      </c>
      <c r="J32" s="92">
        <v>439528.91</v>
      </c>
    </row>
    <row r="33" spans="1:8" x14ac:dyDescent="0.25">
      <c r="A33" s="107"/>
      <c r="B33" s="149">
        <v>45</v>
      </c>
      <c r="C33" s="107" t="s">
        <v>121</v>
      </c>
      <c r="D33" s="107"/>
      <c r="E33" s="48"/>
      <c r="F33" s="87">
        <v>13000</v>
      </c>
      <c r="G33" s="87">
        <v>13000</v>
      </c>
      <c r="H33" s="87">
        <v>13000</v>
      </c>
    </row>
  </sheetData>
  <mergeCells count="5">
    <mergeCell ref="A22:H22"/>
    <mergeCell ref="A3:H3"/>
    <mergeCell ref="A5:H5"/>
    <mergeCell ref="A7:H7"/>
    <mergeCell ref="A1:J1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tabSelected="1" topLeftCell="A18" workbookViewId="0">
      <selection activeCell="D42" sqref="D42:F42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18"/>
      <c r="B2" s="18"/>
      <c r="C2" s="18"/>
      <c r="D2" s="18"/>
      <c r="E2" s="18"/>
      <c r="F2" s="18"/>
    </row>
    <row r="3" spans="1:10" ht="15.75" customHeight="1" x14ac:dyDescent="0.25">
      <c r="A3" s="110" t="s">
        <v>18</v>
      </c>
      <c r="B3" s="110"/>
      <c r="C3" s="110"/>
      <c r="D3" s="110"/>
      <c r="E3" s="110"/>
      <c r="F3" s="110"/>
    </row>
    <row r="4" spans="1:10" ht="18" x14ac:dyDescent="0.25">
      <c r="B4" s="18"/>
      <c r="C4" s="18"/>
      <c r="D4" s="18"/>
      <c r="E4" s="5"/>
      <c r="F4" s="5"/>
    </row>
    <row r="5" spans="1:10" ht="18" customHeight="1" x14ac:dyDescent="0.25">
      <c r="A5" s="110" t="s">
        <v>4</v>
      </c>
      <c r="B5" s="110"/>
      <c r="C5" s="110"/>
      <c r="D5" s="110"/>
      <c r="E5" s="110"/>
      <c r="F5" s="110"/>
    </row>
    <row r="6" spans="1:10" ht="18" x14ac:dyDescent="0.25">
      <c r="A6" s="18"/>
      <c r="B6" s="18"/>
      <c r="C6" s="18"/>
      <c r="D6" s="18"/>
      <c r="E6" s="5"/>
      <c r="F6" s="5"/>
    </row>
    <row r="7" spans="1:10" ht="15.75" customHeight="1" x14ac:dyDescent="0.25">
      <c r="A7" s="110" t="s">
        <v>47</v>
      </c>
      <c r="B7" s="110"/>
      <c r="C7" s="110"/>
      <c r="D7" s="110"/>
      <c r="E7" s="110"/>
      <c r="F7" s="110"/>
    </row>
    <row r="8" spans="1:10" ht="18" x14ac:dyDescent="0.25">
      <c r="A8" s="18"/>
      <c r="B8" s="18"/>
      <c r="C8" s="18"/>
      <c r="D8" s="18"/>
      <c r="E8" s="5"/>
      <c r="F8" s="5"/>
    </row>
    <row r="9" spans="1:10" ht="25.5" x14ac:dyDescent="0.25">
      <c r="A9" s="17" t="s">
        <v>49</v>
      </c>
      <c r="B9" s="16" t="s">
        <v>34</v>
      </c>
      <c r="C9" s="17" t="s">
        <v>35</v>
      </c>
      <c r="D9" s="17" t="s">
        <v>32</v>
      </c>
      <c r="E9" s="17" t="s">
        <v>26</v>
      </c>
      <c r="F9" s="17" t="s">
        <v>33</v>
      </c>
    </row>
    <row r="10" spans="1:10" x14ac:dyDescent="0.25">
      <c r="A10" s="32" t="s">
        <v>0</v>
      </c>
      <c r="B10" s="44">
        <f>B11+B13+B15+B20+B22</f>
        <v>2819670.96</v>
      </c>
      <c r="C10" s="44">
        <f>C11+C13+C15+C20+C22</f>
        <v>2779094</v>
      </c>
      <c r="D10" s="44">
        <f t="shared" ref="D10:F10" si="0">D11+D13+D15+D20+D22</f>
        <v>2950603</v>
      </c>
      <c r="E10" s="44">
        <f t="shared" si="0"/>
        <v>2950603</v>
      </c>
      <c r="F10" s="44">
        <f t="shared" si="0"/>
        <v>2950603</v>
      </c>
    </row>
    <row r="11" spans="1:10" x14ac:dyDescent="0.25">
      <c r="A11" s="19" t="s">
        <v>51</v>
      </c>
      <c r="B11" s="61">
        <f>B12</f>
        <v>40586.839999999997</v>
      </c>
      <c r="C11" s="44">
        <f>C12</f>
        <v>65406</v>
      </c>
      <c r="D11" s="44">
        <f t="shared" ref="D11:F11" si="1">D12</f>
        <v>72526</v>
      </c>
      <c r="E11" s="44">
        <f t="shared" si="1"/>
        <v>72526</v>
      </c>
      <c r="F11" s="44">
        <f t="shared" si="1"/>
        <v>72526</v>
      </c>
    </row>
    <row r="12" spans="1:10" x14ac:dyDescent="0.25">
      <c r="A12" s="10" t="s">
        <v>108</v>
      </c>
      <c r="B12" s="48">
        <v>40586.839999999997</v>
      </c>
      <c r="C12" s="48">
        <v>65406</v>
      </c>
      <c r="D12" s="48">
        <v>72526</v>
      </c>
      <c r="E12" s="48">
        <v>72526</v>
      </c>
      <c r="F12" s="48">
        <v>72526</v>
      </c>
    </row>
    <row r="13" spans="1:10" s="41" customFormat="1" x14ac:dyDescent="0.25">
      <c r="A13" s="40" t="s">
        <v>52</v>
      </c>
      <c r="B13" s="46">
        <f>B14</f>
        <v>36973.449999999997</v>
      </c>
      <c r="C13" s="46">
        <f>C14</f>
        <v>24003</v>
      </c>
      <c r="D13" s="46">
        <f t="shared" ref="D13:F13" si="2">D14</f>
        <v>24003</v>
      </c>
      <c r="E13" s="46">
        <f t="shared" si="2"/>
        <v>24003</v>
      </c>
      <c r="F13" s="46">
        <f t="shared" si="2"/>
        <v>24003</v>
      </c>
    </row>
    <row r="14" spans="1:10" x14ac:dyDescent="0.25">
      <c r="A14" s="9" t="s">
        <v>89</v>
      </c>
      <c r="B14" s="48">
        <v>36973.449999999997</v>
      </c>
      <c r="C14" s="48">
        <v>24003</v>
      </c>
      <c r="D14" s="48">
        <v>24003</v>
      </c>
      <c r="E14" s="48">
        <v>24003</v>
      </c>
      <c r="F14" s="48">
        <v>24003</v>
      </c>
    </row>
    <row r="15" spans="1:10" s="41" customFormat="1" x14ac:dyDescent="0.25">
      <c r="A15" s="8" t="s">
        <v>50</v>
      </c>
      <c r="B15" s="46">
        <f>B16+B17+B18+B19</f>
        <v>2742052.07</v>
      </c>
      <c r="C15" s="46">
        <f>C16+C17+C18+C19</f>
        <v>2689353</v>
      </c>
      <c r="D15" s="46">
        <f t="shared" ref="D15:F15" si="3">D16+D17+D18+D19</f>
        <v>2853974</v>
      </c>
      <c r="E15" s="46">
        <f t="shared" si="3"/>
        <v>2853974</v>
      </c>
      <c r="F15" s="46">
        <f t="shared" si="3"/>
        <v>2853974</v>
      </c>
    </row>
    <row r="16" spans="1:10" ht="25.5" x14ac:dyDescent="0.25">
      <c r="A16" s="35" t="s">
        <v>85</v>
      </c>
      <c r="B16" s="87">
        <v>58606.37</v>
      </c>
      <c r="C16" s="48">
        <v>66590</v>
      </c>
      <c r="D16" s="105">
        <v>92420</v>
      </c>
      <c r="E16" s="105">
        <v>92420</v>
      </c>
      <c r="F16" s="105">
        <v>92420</v>
      </c>
    </row>
    <row r="17" spans="1:6" ht="25.5" x14ac:dyDescent="0.25">
      <c r="A17" s="35" t="s">
        <v>83</v>
      </c>
      <c r="B17" s="87">
        <v>281774.96000000002</v>
      </c>
      <c r="C17" s="48">
        <v>294825</v>
      </c>
      <c r="D17" s="105">
        <v>294825</v>
      </c>
      <c r="E17" s="105">
        <v>294825</v>
      </c>
      <c r="F17" s="105">
        <v>294825</v>
      </c>
    </row>
    <row r="18" spans="1:6" ht="25.5" x14ac:dyDescent="0.25">
      <c r="A18" s="14" t="s">
        <v>92</v>
      </c>
      <c r="B18" s="87">
        <v>2346224.48</v>
      </c>
      <c r="C18" s="48">
        <v>2274668</v>
      </c>
      <c r="D18" s="105">
        <v>2419994</v>
      </c>
      <c r="E18" s="105">
        <v>2419994</v>
      </c>
      <c r="F18" s="105">
        <v>2419994</v>
      </c>
    </row>
    <row r="19" spans="1:6" ht="25.5" x14ac:dyDescent="0.25">
      <c r="A19" s="35" t="s">
        <v>98</v>
      </c>
      <c r="B19" s="87">
        <v>55446.26</v>
      </c>
      <c r="C19" s="48">
        <v>53270</v>
      </c>
      <c r="D19" s="105">
        <v>46735</v>
      </c>
      <c r="E19" s="105">
        <v>46735</v>
      </c>
      <c r="F19" s="105">
        <v>46735</v>
      </c>
    </row>
    <row r="20" spans="1:6" s="41" customFormat="1" x14ac:dyDescent="0.25">
      <c r="A20" s="32" t="s">
        <v>109</v>
      </c>
      <c r="B20" s="46">
        <f>B21</f>
        <v>0</v>
      </c>
      <c r="C20" s="46">
        <f>C21</f>
        <v>0</v>
      </c>
      <c r="D20" s="46"/>
      <c r="E20" s="46"/>
      <c r="F20" s="46"/>
    </row>
    <row r="21" spans="1:6" x14ac:dyDescent="0.25">
      <c r="A21" s="10" t="s">
        <v>106</v>
      </c>
      <c r="B21" s="87">
        <v>0</v>
      </c>
      <c r="C21" s="48">
        <v>0</v>
      </c>
      <c r="D21" s="48"/>
      <c r="E21" s="48"/>
      <c r="F21" s="81"/>
    </row>
    <row r="22" spans="1:6" s="41" customFormat="1" x14ac:dyDescent="0.25">
      <c r="A22" s="42" t="s">
        <v>110</v>
      </c>
      <c r="B22" s="46">
        <f>B23</f>
        <v>58.6</v>
      </c>
      <c r="C22" s="46">
        <f>C23</f>
        <v>332</v>
      </c>
      <c r="D22" s="46">
        <f t="shared" ref="D22:F22" si="4">D23</f>
        <v>100</v>
      </c>
      <c r="E22" s="46">
        <f t="shared" si="4"/>
        <v>100</v>
      </c>
      <c r="F22" s="46">
        <f t="shared" si="4"/>
        <v>100</v>
      </c>
    </row>
    <row r="23" spans="1:6" ht="25.5" x14ac:dyDescent="0.25">
      <c r="A23" s="35" t="s">
        <v>90</v>
      </c>
      <c r="B23" s="87">
        <v>58.6</v>
      </c>
      <c r="C23" s="48">
        <v>332</v>
      </c>
      <c r="D23" s="48">
        <v>100</v>
      </c>
      <c r="E23" s="48">
        <v>100</v>
      </c>
      <c r="F23" s="48">
        <v>100</v>
      </c>
    </row>
    <row r="26" spans="1:6" ht="15.75" customHeight="1" x14ac:dyDescent="0.25">
      <c r="A26" s="110" t="s">
        <v>48</v>
      </c>
      <c r="B26" s="110"/>
      <c r="C26" s="110"/>
      <c r="D26" s="110"/>
      <c r="E26" s="110"/>
      <c r="F26" s="110"/>
    </row>
    <row r="27" spans="1:6" ht="18" x14ac:dyDescent="0.25">
      <c r="A27" s="18"/>
      <c r="B27" s="18"/>
      <c r="C27" s="18"/>
      <c r="D27" s="18"/>
      <c r="E27" s="5"/>
      <c r="F27" s="5"/>
    </row>
    <row r="28" spans="1:6" ht="25.5" x14ac:dyDescent="0.25">
      <c r="A28" s="17" t="s">
        <v>49</v>
      </c>
      <c r="B28" s="16" t="s">
        <v>114</v>
      </c>
      <c r="C28" s="17" t="s">
        <v>115</v>
      </c>
      <c r="D28" s="17" t="s">
        <v>118</v>
      </c>
      <c r="E28" s="17" t="s">
        <v>33</v>
      </c>
      <c r="F28" s="17" t="s">
        <v>119</v>
      </c>
    </row>
    <row r="29" spans="1:6" x14ac:dyDescent="0.25">
      <c r="A29" s="32" t="s">
        <v>1</v>
      </c>
      <c r="B29" s="44">
        <f>B30+B32+B34+B39+B41</f>
        <v>2828957.04</v>
      </c>
      <c r="C29" s="44">
        <f>C30+C32+C34+C39+C41</f>
        <v>2779094</v>
      </c>
      <c r="D29" s="44">
        <f t="shared" ref="D29" si="5">D30+D32+D34+D39+D41</f>
        <v>2950603</v>
      </c>
      <c r="E29" s="44">
        <f t="shared" ref="E29" si="6">E30+E32+E34+E39+E41</f>
        <v>2950603</v>
      </c>
      <c r="F29" s="44">
        <f t="shared" ref="F29" si="7">F30+F32+F34+F39+F41</f>
        <v>2950603</v>
      </c>
    </row>
    <row r="30" spans="1:6" ht="15.75" customHeight="1" x14ac:dyDescent="0.25">
      <c r="A30" s="19" t="s">
        <v>51</v>
      </c>
      <c r="B30" s="61">
        <f>B31</f>
        <v>40586.839999999997</v>
      </c>
      <c r="C30" s="61">
        <f>C31</f>
        <v>65406</v>
      </c>
      <c r="D30" s="61">
        <f t="shared" ref="D30" si="8">D31</f>
        <v>72526</v>
      </c>
      <c r="E30" s="61">
        <f t="shared" ref="E30" si="9">E31</f>
        <v>72526</v>
      </c>
      <c r="F30" s="61">
        <f t="shared" ref="F30" si="10">F31</f>
        <v>72526</v>
      </c>
    </row>
    <row r="31" spans="1:6" x14ac:dyDescent="0.25">
      <c r="A31" s="10" t="s">
        <v>108</v>
      </c>
      <c r="B31" s="48">
        <v>40586.839999999997</v>
      </c>
      <c r="C31" s="48">
        <v>65406</v>
      </c>
      <c r="D31" s="48">
        <v>72526</v>
      </c>
      <c r="E31" s="48">
        <v>72526</v>
      </c>
      <c r="F31" s="48">
        <v>72526</v>
      </c>
    </row>
    <row r="32" spans="1:6" x14ac:dyDescent="0.25">
      <c r="A32" s="40" t="s">
        <v>52</v>
      </c>
      <c r="B32" s="46">
        <f>B33</f>
        <v>15940.15</v>
      </c>
      <c r="C32" s="46">
        <f>C33</f>
        <v>24003</v>
      </c>
      <c r="D32" s="46">
        <f t="shared" ref="D32" si="11">D33</f>
        <v>24003</v>
      </c>
      <c r="E32" s="46">
        <f t="shared" ref="E32" si="12">E33</f>
        <v>24003</v>
      </c>
      <c r="F32" s="46">
        <f t="shared" ref="F32" si="13">F33</f>
        <v>24003</v>
      </c>
    </row>
    <row r="33" spans="1:6" x14ac:dyDescent="0.25">
      <c r="A33" s="9" t="s">
        <v>89</v>
      </c>
      <c r="B33" s="48">
        <v>15940.15</v>
      </c>
      <c r="C33" s="48">
        <v>24003</v>
      </c>
      <c r="D33" s="48">
        <v>24003</v>
      </c>
      <c r="E33" s="48">
        <v>24003</v>
      </c>
      <c r="F33" s="48">
        <v>24003</v>
      </c>
    </row>
    <row r="34" spans="1:6" x14ac:dyDescent="0.25">
      <c r="A34" s="8" t="s">
        <v>50</v>
      </c>
      <c r="B34" s="46">
        <f>B35+B36+B37+B38</f>
        <v>2772371.4499999997</v>
      </c>
      <c r="C34" s="46">
        <f>C35+C36+C37+C38</f>
        <v>2689353</v>
      </c>
      <c r="D34" s="46">
        <f t="shared" ref="D34" si="14">D35+D36+D37+D38</f>
        <v>2853974</v>
      </c>
      <c r="E34" s="46">
        <f t="shared" ref="E34" si="15">E35+E36+E37+E38</f>
        <v>2853974</v>
      </c>
      <c r="F34" s="46">
        <f t="shared" ref="F34" si="16">F35+F36+F37+F38</f>
        <v>2853974</v>
      </c>
    </row>
    <row r="35" spans="1:6" ht="25.5" x14ac:dyDescent="0.25">
      <c r="A35" s="35" t="s">
        <v>85</v>
      </c>
      <c r="B35" s="87">
        <v>58606.37</v>
      </c>
      <c r="C35" s="48">
        <v>66590</v>
      </c>
      <c r="D35" s="105">
        <v>92420</v>
      </c>
      <c r="E35" s="105">
        <v>92420</v>
      </c>
      <c r="F35" s="105">
        <v>92420</v>
      </c>
    </row>
    <row r="36" spans="1:6" ht="25.5" x14ac:dyDescent="0.25">
      <c r="A36" s="35" t="s">
        <v>83</v>
      </c>
      <c r="B36" s="87">
        <v>281774.96000000002</v>
      </c>
      <c r="C36" s="48">
        <v>294825</v>
      </c>
      <c r="D36" s="105">
        <v>294825</v>
      </c>
      <c r="E36" s="105">
        <v>294825</v>
      </c>
      <c r="F36" s="105">
        <v>294825</v>
      </c>
    </row>
    <row r="37" spans="1:6" ht="25.5" x14ac:dyDescent="0.25">
      <c r="A37" s="14" t="s">
        <v>92</v>
      </c>
      <c r="B37" s="87">
        <v>2352409.7799999998</v>
      </c>
      <c r="C37" s="48">
        <v>2274668</v>
      </c>
      <c r="D37" s="105">
        <v>2419994</v>
      </c>
      <c r="E37" s="105">
        <v>2419994</v>
      </c>
      <c r="F37" s="105">
        <v>2419994</v>
      </c>
    </row>
    <row r="38" spans="1:6" ht="25.5" x14ac:dyDescent="0.25">
      <c r="A38" s="35" t="s">
        <v>98</v>
      </c>
      <c r="B38" s="87">
        <v>79580.34</v>
      </c>
      <c r="C38" s="48">
        <v>53270</v>
      </c>
      <c r="D38" s="105">
        <v>46735</v>
      </c>
      <c r="E38" s="105">
        <v>46735</v>
      </c>
      <c r="F38" s="105">
        <v>46735</v>
      </c>
    </row>
    <row r="39" spans="1:6" x14ac:dyDescent="0.25">
      <c r="A39" s="32" t="s">
        <v>109</v>
      </c>
      <c r="B39" s="46">
        <f>B40</f>
        <v>0</v>
      </c>
      <c r="C39" s="46">
        <f>C40</f>
        <v>0</v>
      </c>
      <c r="D39" s="46"/>
      <c r="E39" s="46"/>
      <c r="F39" s="46"/>
    </row>
    <row r="40" spans="1:6" x14ac:dyDescent="0.25">
      <c r="A40" s="10" t="s">
        <v>106</v>
      </c>
      <c r="B40" s="87">
        <v>0</v>
      </c>
      <c r="C40" s="48">
        <v>0</v>
      </c>
      <c r="D40" s="48"/>
      <c r="E40" s="48"/>
      <c r="F40" s="81"/>
    </row>
    <row r="41" spans="1:6" x14ac:dyDescent="0.25">
      <c r="A41" s="42" t="s">
        <v>110</v>
      </c>
      <c r="B41" s="46">
        <f>B42</f>
        <v>58.6</v>
      </c>
      <c r="C41" s="46">
        <f>C42</f>
        <v>332</v>
      </c>
      <c r="D41" s="46">
        <f t="shared" ref="D41" si="17">D42</f>
        <v>100</v>
      </c>
      <c r="E41" s="46">
        <f t="shared" ref="E41" si="18">E42</f>
        <v>100</v>
      </c>
      <c r="F41" s="46">
        <f t="shared" ref="F41" si="19">F42</f>
        <v>100</v>
      </c>
    </row>
    <row r="42" spans="1:6" ht="25.5" x14ac:dyDescent="0.25">
      <c r="A42" s="35" t="s">
        <v>90</v>
      </c>
      <c r="B42" s="87">
        <v>58.6</v>
      </c>
      <c r="C42" s="48">
        <v>332</v>
      </c>
      <c r="D42" s="48">
        <v>100</v>
      </c>
      <c r="E42" s="48">
        <v>100</v>
      </c>
      <c r="F42" s="48">
        <v>100</v>
      </c>
    </row>
  </sheetData>
  <mergeCells count="5">
    <mergeCell ref="A3:F3"/>
    <mergeCell ref="A5:F5"/>
    <mergeCell ref="A7:F7"/>
    <mergeCell ref="A26:F26"/>
    <mergeCell ref="A1:J1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  <col min="8" max="8" width="11.7109375" bestFit="1" customWidth="1"/>
  </cols>
  <sheetData>
    <row r="1" spans="1:10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10" t="s">
        <v>18</v>
      </c>
      <c r="B3" s="110"/>
      <c r="C3" s="110"/>
      <c r="D3" s="110"/>
      <c r="E3" s="111"/>
      <c r="F3" s="11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0" t="s">
        <v>4</v>
      </c>
      <c r="B5" s="112"/>
      <c r="C5" s="112"/>
      <c r="D5" s="112"/>
      <c r="E5" s="112"/>
      <c r="F5" s="112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10" t="s">
        <v>13</v>
      </c>
      <c r="B7" s="133"/>
      <c r="C7" s="133"/>
      <c r="D7" s="133"/>
      <c r="E7" s="133"/>
      <c r="F7" s="133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49</v>
      </c>
      <c r="B9" s="16" t="s">
        <v>114</v>
      </c>
      <c r="C9" s="17" t="s">
        <v>115</v>
      </c>
      <c r="D9" s="17" t="s">
        <v>118</v>
      </c>
      <c r="E9" s="17" t="s">
        <v>33</v>
      </c>
      <c r="F9" s="17" t="s">
        <v>119</v>
      </c>
    </row>
    <row r="10" spans="1:10" ht="15.75" customHeight="1" x14ac:dyDescent="0.25">
      <c r="A10" s="8" t="s">
        <v>14</v>
      </c>
      <c r="B10" s="45">
        <f>B11+B13</f>
        <v>2819670.96</v>
      </c>
      <c r="C10" s="46">
        <v>2427997</v>
      </c>
      <c r="D10" s="46">
        <f>D11+D13</f>
        <v>2946147</v>
      </c>
      <c r="E10" s="46">
        <f t="shared" ref="E10:F10" si="0">E11+E13</f>
        <v>2946147</v>
      </c>
      <c r="F10" s="46">
        <f t="shared" si="0"/>
        <v>2946147</v>
      </c>
    </row>
    <row r="11" spans="1:10" ht="15.75" customHeight="1" x14ac:dyDescent="0.25">
      <c r="A11" s="8" t="s">
        <v>74</v>
      </c>
      <c r="B11" s="45">
        <f>B12</f>
        <v>2673051.16</v>
      </c>
      <c r="C11" s="46">
        <f>C10-C13</f>
        <v>2414273</v>
      </c>
      <c r="D11" s="46">
        <f>D12</f>
        <v>2796147</v>
      </c>
      <c r="E11" s="46">
        <f t="shared" ref="E11:F11" si="1">E12</f>
        <v>2796147</v>
      </c>
      <c r="F11" s="46">
        <f t="shared" si="1"/>
        <v>2796147</v>
      </c>
    </row>
    <row r="12" spans="1:10" x14ac:dyDescent="0.25">
      <c r="A12" s="14" t="s">
        <v>75</v>
      </c>
      <c r="B12" s="47">
        <v>2673051.16</v>
      </c>
      <c r="C12" s="48">
        <v>2626094</v>
      </c>
      <c r="D12" s="48">
        <v>2796147</v>
      </c>
      <c r="E12" s="48">
        <v>2796147</v>
      </c>
      <c r="F12" s="48">
        <v>2796147</v>
      </c>
    </row>
    <row r="13" spans="1:10" s="41" customFormat="1" x14ac:dyDescent="0.25">
      <c r="A13" s="8" t="s">
        <v>76</v>
      </c>
      <c r="B13" s="45">
        <f>B14</f>
        <v>146619.79999999999</v>
      </c>
      <c r="C13" s="46">
        <v>13724</v>
      </c>
      <c r="D13" s="46">
        <v>150000</v>
      </c>
      <c r="E13" s="46">
        <v>150000</v>
      </c>
      <c r="F13" s="46">
        <v>150000</v>
      </c>
    </row>
    <row r="14" spans="1:10" ht="25.5" x14ac:dyDescent="0.25">
      <c r="A14" s="15" t="s">
        <v>77</v>
      </c>
      <c r="B14" s="47">
        <v>146619.79999999999</v>
      </c>
      <c r="C14" s="48">
        <v>150000</v>
      </c>
      <c r="D14" s="48">
        <v>150000</v>
      </c>
      <c r="E14" s="48">
        <v>150000</v>
      </c>
      <c r="F14" s="48">
        <v>150000</v>
      </c>
      <c r="H14" s="91">
        <v>77583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E15" sqref="E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1.7109375" bestFit="1" customWidth="1"/>
  </cols>
  <sheetData>
    <row r="1" spans="1:10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10" t="s">
        <v>18</v>
      </c>
      <c r="B3" s="110"/>
      <c r="C3" s="110"/>
      <c r="D3" s="110"/>
      <c r="E3" s="110"/>
      <c r="F3" s="110"/>
      <c r="G3" s="110"/>
      <c r="H3" s="11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10" t="s">
        <v>53</v>
      </c>
      <c r="B5" s="110"/>
      <c r="C5" s="110"/>
      <c r="D5" s="110"/>
      <c r="E5" s="110"/>
      <c r="F5" s="110"/>
      <c r="G5" s="110"/>
      <c r="H5" s="110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7" t="s">
        <v>5</v>
      </c>
      <c r="B7" s="16" t="s">
        <v>6</v>
      </c>
      <c r="C7" s="16" t="s">
        <v>31</v>
      </c>
      <c r="D7" s="16" t="s">
        <v>114</v>
      </c>
      <c r="E7" s="17" t="s">
        <v>115</v>
      </c>
      <c r="F7" s="17" t="s">
        <v>118</v>
      </c>
      <c r="G7" s="17" t="s">
        <v>33</v>
      </c>
      <c r="H7" s="17" t="s">
        <v>119</v>
      </c>
    </row>
    <row r="8" spans="1:10" x14ac:dyDescent="0.25">
      <c r="A8" s="30"/>
      <c r="B8" s="31"/>
      <c r="C8" s="29" t="s">
        <v>55</v>
      </c>
      <c r="D8" s="43"/>
      <c r="E8" s="44"/>
      <c r="F8" s="44"/>
      <c r="G8" s="44"/>
      <c r="H8" s="44"/>
    </row>
    <row r="9" spans="1:10" ht="25.5" x14ac:dyDescent="0.25">
      <c r="A9" s="8">
        <v>8</v>
      </c>
      <c r="B9" s="8"/>
      <c r="C9" s="8" t="s">
        <v>15</v>
      </c>
      <c r="D9" s="47"/>
      <c r="E9" s="48"/>
      <c r="F9" s="48"/>
      <c r="G9" s="48"/>
      <c r="H9" s="48"/>
    </row>
    <row r="10" spans="1:10" x14ac:dyDescent="0.25">
      <c r="A10" s="8"/>
      <c r="B10" s="13">
        <v>84</v>
      </c>
      <c r="C10" s="13" t="s">
        <v>22</v>
      </c>
      <c r="D10" s="47"/>
      <c r="E10" s="48"/>
      <c r="F10" s="48"/>
      <c r="G10" s="48"/>
      <c r="H10" s="48"/>
    </row>
    <row r="11" spans="1:10" x14ac:dyDescent="0.25">
      <c r="A11" s="8"/>
      <c r="B11" s="13"/>
      <c r="C11" s="33"/>
      <c r="D11" s="47"/>
      <c r="E11" s="48"/>
      <c r="F11" s="48"/>
      <c r="G11" s="48"/>
      <c r="H11" s="48"/>
    </row>
    <row r="12" spans="1:10" x14ac:dyDescent="0.25">
      <c r="A12" s="8"/>
      <c r="B12" s="13"/>
      <c r="C12" s="29" t="s">
        <v>58</v>
      </c>
      <c r="D12" s="46">
        <f>D13</f>
        <v>3992</v>
      </c>
      <c r="E12" s="46">
        <f t="shared" ref="E12:H12" si="0">E13</f>
        <v>4217</v>
      </c>
      <c r="F12" s="46">
        <f t="shared" si="0"/>
        <v>4456</v>
      </c>
      <c r="G12" s="46">
        <f t="shared" si="0"/>
        <v>4456</v>
      </c>
      <c r="H12" s="46">
        <f t="shared" si="0"/>
        <v>4456</v>
      </c>
    </row>
    <row r="13" spans="1:10" ht="25.5" x14ac:dyDescent="0.25">
      <c r="A13" s="11">
        <v>5</v>
      </c>
      <c r="B13" s="12"/>
      <c r="C13" s="19" t="s">
        <v>16</v>
      </c>
      <c r="D13" s="46">
        <f>D14</f>
        <v>3992</v>
      </c>
      <c r="E13" s="46">
        <f t="shared" ref="E13" si="1">E14</f>
        <v>4217</v>
      </c>
      <c r="F13" s="46">
        <f t="shared" ref="F13:H13" si="2">F14</f>
        <v>4456</v>
      </c>
      <c r="G13" s="46">
        <f t="shared" si="2"/>
        <v>4456</v>
      </c>
      <c r="H13" s="46">
        <f t="shared" si="2"/>
        <v>4456</v>
      </c>
    </row>
    <row r="14" spans="1:10" ht="25.5" x14ac:dyDescent="0.25">
      <c r="A14" s="13"/>
      <c r="B14" s="13">
        <v>54</v>
      </c>
      <c r="C14" s="20" t="s">
        <v>23</v>
      </c>
      <c r="D14" s="47">
        <v>3992</v>
      </c>
      <c r="E14" s="48">
        <v>4217</v>
      </c>
      <c r="F14" s="48">
        <v>4456</v>
      </c>
      <c r="G14" s="48">
        <v>4456</v>
      </c>
      <c r="H14" s="48">
        <v>4456</v>
      </c>
      <c r="J14" s="91">
        <v>28473.200000000001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workbookViewId="0">
      <selection activeCell="C15" sqref="C15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" customHeight="1" x14ac:dyDescent="0.25">
      <c r="A2" s="18"/>
      <c r="B2" s="18"/>
      <c r="C2" s="18"/>
      <c r="D2" s="18"/>
      <c r="E2" s="18"/>
      <c r="F2" s="18"/>
    </row>
    <row r="3" spans="1:10" ht="15.75" customHeight="1" x14ac:dyDescent="0.25">
      <c r="A3" s="110" t="s">
        <v>18</v>
      </c>
      <c r="B3" s="110"/>
      <c r="C3" s="110"/>
      <c r="D3" s="110"/>
      <c r="E3" s="110"/>
      <c r="F3" s="110"/>
    </row>
    <row r="4" spans="1:10" ht="18" x14ac:dyDescent="0.25">
      <c r="A4" s="18"/>
      <c r="B4" s="18"/>
      <c r="C4" s="18"/>
      <c r="D4" s="18"/>
      <c r="E4" s="5"/>
      <c r="F4" s="5"/>
    </row>
    <row r="5" spans="1:10" ht="18" customHeight="1" x14ac:dyDescent="0.25">
      <c r="A5" s="110" t="s">
        <v>54</v>
      </c>
      <c r="B5" s="110"/>
      <c r="C5" s="110"/>
      <c r="D5" s="110"/>
      <c r="E5" s="110"/>
      <c r="F5" s="110"/>
    </row>
    <row r="6" spans="1:10" ht="18" x14ac:dyDescent="0.25">
      <c r="A6" s="18"/>
      <c r="B6" s="18"/>
      <c r="C6" s="18"/>
      <c r="D6" s="18"/>
      <c r="E6" s="5"/>
      <c r="F6" s="5"/>
    </row>
    <row r="7" spans="1:10" ht="25.5" x14ac:dyDescent="0.25">
      <c r="A7" s="16" t="s">
        <v>49</v>
      </c>
      <c r="B7" s="16" t="s">
        <v>114</v>
      </c>
      <c r="C7" s="17" t="s">
        <v>115</v>
      </c>
      <c r="D7" s="17" t="s">
        <v>118</v>
      </c>
      <c r="E7" s="17" t="s">
        <v>33</v>
      </c>
      <c r="F7" s="17" t="s">
        <v>119</v>
      </c>
    </row>
    <row r="8" spans="1:10" x14ac:dyDescent="0.25">
      <c r="A8" s="8" t="s">
        <v>55</v>
      </c>
      <c r="B8" s="82"/>
      <c r="C8" s="83"/>
      <c r="D8" s="83"/>
      <c r="E8" s="83"/>
      <c r="F8" s="83"/>
    </row>
    <row r="9" spans="1:10" ht="25.5" x14ac:dyDescent="0.25">
      <c r="A9" s="8" t="s">
        <v>56</v>
      </c>
      <c r="B9" s="82"/>
      <c r="C9" s="83"/>
      <c r="D9" s="83"/>
      <c r="E9" s="83"/>
      <c r="F9" s="83"/>
    </row>
    <row r="10" spans="1:10" ht="25.5" x14ac:dyDescent="0.25">
      <c r="A10" s="14" t="s">
        <v>57</v>
      </c>
      <c r="B10" s="82"/>
      <c r="C10" s="83"/>
      <c r="D10" s="83"/>
      <c r="E10" s="83"/>
      <c r="F10" s="83"/>
    </row>
    <row r="11" spans="1:10" x14ac:dyDescent="0.25">
      <c r="A11" s="14"/>
      <c r="B11" s="82"/>
      <c r="C11" s="83"/>
      <c r="D11" s="83"/>
      <c r="E11" s="83"/>
      <c r="F11" s="83"/>
    </row>
    <row r="12" spans="1:10" x14ac:dyDescent="0.25">
      <c r="A12" s="8" t="s">
        <v>58</v>
      </c>
      <c r="B12" s="85">
        <f>B13</f>
        <v>3992.2</v>
      </c>
      <c r="C12" s="85">
        <f t="shared" ref="C12:F13" si="0">C13</f>
        <v>4217</v>
      </c>
      <c r="D12" s="85">
        <f t="shared" si="0"/>
        <v>4456</v>
      </c>
      <c r="E12" s="85">
        <f t="shared" si="0"/>
        <v>4456</v>
      </c>
      <c r="F12" s="85">
        <f t="shared" si="0"/>
        <v>4456</v>
      </c>
    </row>
    <row r="13" spans="1:10" x14ac:dyDescent="0.25">
      <c r="A13" s="19" t="s">
        <v>51</v>
      </c>
      <c r="B13" s="85">
        <f>B14</f>
        <v>3992.2</v>
      </c>
      <c r="C13" s="85">
        <f t="shared" si="0"/>
        <v>4217</v>
      </c>
      <c r="D13" s="85">
        <f t="shared" si="0"/>
        <v>4456</v>
      </c>
      <c r="E13" s="85">
        <f t="shared" si="0"/>
        <v>4456</v>
      </c>
      <c r="F13" s="85">
        <f t="shared" si="0"/>
        <v>4456</v>
      </c>
    </row>
    <row r="14" spans="1:10" x14ac:dyDescent="0.25">
      <c r="A14" s="10" t="s">
        <v>73</v>
      </c>
      <c r="B14" s="82">
        <v>3992.2</v>
      </c>
      <c r="C14" s="83">
        <v>4217</v>
      </c>
      <c r="D14" s="83">
        <v>4456</v>
      </c>
      <c r="E14" s="83">
        <v>4456</v>
      </c>
      <c r="F14" s="83">
        <v>4456</v>
      </c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08"/>
  <sheetViews>
    <sheetView topLeftCell="A55" zoomScaleNormal="100" workbookViewId="0">
      <selection activeCell="G63" sqref="G63:I6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  <col min="11" max="11" width="26.85546875" customWidth="1"/>
    <col min="15" max="15" width="11.7109375" bestFit="1" customWidth="1"/>
  </cols>
  <sheetData>
    <row r="1" spans="1:15" ht="42" customHeight="1" x14ac:dyDescent="0.2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5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5" ht="18" customHeight="1" x14ac:dyDescent="0.25">
      <c r="A3" s="110" t="s">
        <v>17</v>
      </c>
      <c r="B3" s="112"/>
      <c r="C3" s="112"/>
      <c r="D3" s="112"/>
      <c r="E3" s="112"/>
      <c r="F3" s="112"/>
      <c r="G3" s="112"/>
      <c r="H3" s="112"/>
      <c r="I3" s="112"/>
    </row>
    <row r="4" spans="1:15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5" ht="25.5" x14ac:dyDescent="0.25">
      <c r="A5" s="146" t="s">
        <v>19</v>
      </c>
      <c r="B5" s="147"/>
      <c r="C5" s="148"/>
      <c r="D5" s="16" t="s">
        <v>20</v>
      </c>
      <c r="E5" s="16" t="s">
        <v>114</v>
      </c>
      <c r="F5" s="17" t="s">
        <v>115</v>
      </c>
      <c r="G5" s="17" t="s">
        <v>118</v>
      </c>
      <c r="H5" s="17" t="s">
        <v>33</v>
      </c>
      <c r="I5" s="17" t="s">
        <v>119</v>
      </c>
    </row>
    <row r="6" spans="1:15" ht="38.25" x14ac:dyDescent="0.25">
      <c r="A6" s="140" t="s">
        <v>78</v>
      </c>
      <c r="B6" s="141"/>
      <c r="C6" s="142"/>
      <c r="D6" s="22" t="s">
        <v>80</v>
      </c>
      <c r="E6" s="84">
        <f>E7+E12+E21+E29+E44+E51+E57+E66+E72+E78+E82+E95+E25</f>
        <v>2815875.52</v>
      </c>
      <c r="F6" s="84">
        <f>F7+F12+F21+F29+F44+F51+F57+F66+F72+F78+F82+F95+F25</f>
        <v>2776094</v>
      </c>
      <c r="G6" s="84">
        <f>G7+G12+G21+G29+G44+G51+G57+G66+G72+G78+G82+G95+G25</f>
        <v>2950603</v>
      </c>
      <c r="H6" s="84">
        <f t="shared" ref="H6:I6" si="0">H7+H12+H21+H29+H44+H51+H57+H66+H72+H78+H82+H95+H25</f>
        <v>2950603</v>
      </c>
      <c r="I6" s="84">
        <f t="shared" si="0"/>
        <v>2950603</v>
      </c>
      <c r="K6" s="93" t="e">
        <f>K7+K12+K21+K29+K44+K51+K57+K66+K72+K78+K82+K95</f>
        <v>#REF!</v>
      </c>
      <c r="L6" s="94"/>
      <c r="M6" s="94"/>
      <c r="N6" s="94"/>
      <c r="O6" s="94"/>
    </row>
    <row r="7" spans="1:15" ht="25.5" x14ac:dyDescent="0.25">
      <c r="A7" s="140" t="s">
        <v>79</v>
      </c>
      <c r="B7" s="141"/>
      <c r="C7" s="142"/>
      <c r="D7" s="22" t="s">
        <v>81</v>
      </c>
      <c r="E7" s="84">
        <f>E8</f>
        <v>281774.96000000002</v>
      </c>
      <c r="F7" s="84">
        <f>F8</f>
        <v>294825</v>
      </c>
      <c r="G7" s="84">
        <f t="shared" ref="G7:I7" si="1">G8</f>
        <v>294825</v>
      </c>
      <c r="H7" s="84">
        <f t="shared" si="1"/>
        <v>294825</v>
      </c>
      <c r="I7" s="84">
        <f t="shared" si="1"/>
        <v>294825</v>
      </c>
      <c r="K7" s="93">
        <f>K8</f>
        <v>2063523</v>
      </c>
      <c r="L7" s="94"/>
      <c r="M7" s="94"/>
      <c r="N7" s="94">
        <v>31</v>
      </c>
      <c r="O7" s="95">
        <f>E15+E54</f>
        <v>2084851.8</v>
      </c>
    </row>
    <row r="8" spans="1:15" ht="25.5" x14ac:dyDescent="0.25">
      <c r="A8" s="143" t="s">
        <v>82</v>
      </c>
      <c r="B8" s="144"/>
      <c r="C8" s="145"/>
      <c r="D8" s="28" t="s">
        <v>83</v>
      </c>
      <c r="E8" s="83">
        <f>E9</f>
        <v>281774.96000000002</v>
      </c>
      <c r="F8" s="83">
        <f>F9</f>
        <v>294825</v>
      </c>
      <c r="G8" s="83">
        <f t="shared" ref="G8:I8" si="2">G9</f>
        <v>294825</v>
      </c>
      <c r="H8" s="83">
        <f t="shared" si="2"/>
        <v>294825</v>
      </c>
      <c r="I8" s="83">
        <f t="shared" si="2"/>
        <v>294825</v>
      </c>
      <c r="K8" s="96">
        <f>K9</f>
        <v>2063523</v>
      </c>
      <c r="L8" s="94"/>
      <c r="M8" s="94"/>
      <c r="N8" s="94">
        <v>32</v>
      </c>
      <c r="O8" s="95">
        <f>E10+E16+E24+E32+E35+E39+E43+E47+E55+E81+E85+E88+E91+E94+E98+E101</f>
        <v>645465.04999999993</v>
      </c>
    </row>
    <row r="9" spans="1:15" x14ac:dyDescent="0.25">
      <c r="A9" s="137">
        <v>3</v>
      </c>
      <c r="B9" s="138"/>
      <c r="C9" s="139"/>
      <c r="D9" s="21" t="s">
        <v>10</v>
      </c>
      <c r="E9" s="83">
        <f>+E11+E10</f>
        <v>281774.96000000002</v>
      </c>
      <c r="F9" s="83">
        <f>F11+F10</f>
        <v>294825</v>
      </c>
      <c r="G9" s="83">
        <f>G11+G10</f>
        <v>294825</v>
      </c>
      <c r="H9" s="83">
        <f>H11+H10</f>
        <v>294825</v>
      </c>
      <c r="I9" s="83">
        <f>I11+I10</f>
        <v>294825</v>
      </c>
      <c r="K9" s="96">
        <f>+K11+K10</f>
        <v>2063523</v>
      </c>
      <c r="L9" s="94"/>
      <c r="M9" s="94"/>
      <c r="N9" s="94">
        <v>34</v>
      </c>
      <c r="O9" s="95" t="e">
        <f>E11+E40+#REF!+E77</f>
        <v>#REF!</v>
      </c>
    </row>
    <row r="10" spans="1:15" x14ac:dyDescent="0.25">
      <c r="A10" s="134">
        <v>32</v>
      </c>
      <c r="B10" s="135"/>
      <c r="C10" s="136"/>
      <c r="D10" s="38" t="s">
        <v>21</v>
      </c>
      <c r="E10" s="82">
        <v>281274.96000000002</v>
      </c>
      <c r="F10" s="83">
        <v>294325</v>
      </c>
      <c r="G10" s="83">
        <v>294025</v>
      </c>
      <c r="H10" s="83">
        <v>294025</v>
      </c>
      <c r="I10" s="83">
        <v>294025</v>
      </c>
      <c r="K10" s="96">
        <v>2055523</v>
      </c>
      <c r="L10" s="94"/>
      <c r="M10" s="94"/>
      <c r="N10" s="94">
        <v>38</v>
      </c>
      <c r="O10" s="95">
        <f>E50</f>
        <v>1366.85</v>
      </c>
    </row>
    <row r="11" spans="1:15" x14ac:dyDescent="0.25">
      <c r="A11" s="134">
        <v>34</v>
      </c>
      <c r="B11" s="135"/>
      <c r="C11" s="136"/>
      <c r="D11" s="33" t="s">
        <v>71</v>
      </c>
      <c r="E11" s="82">
        <v>500</v>
      </c>
      <c r="F11" s="83">
        <v>500</v>
      </c>
      <c r="G11" s="83">
        <v>800</v>
      </c>
      <c r="H11" s="83">
        <v>800</v>
      </c>
      <c r="I11" s="83">
        <v>800</v>
      </c>
      <c r="K11" s="96">
        <v>8000</v>
      </c>
      <c r="L11" s="94"/>
      <c r="M11" s="94"/>
      <c r="N11" s="94"/>
      <c r="O11" s="95" t="e">
        <f>O7+O8+O9+O10</f>
        <v>#REF!</v>
      </c>
    </row>
    <row r="12" spans="1:15" ht="38.25" x14ac:dyDescent="0.25">
      <c r="A12" s="140" t="s">
        <v>79</v>
      </c>
      <c r="B12" s="141"/>
      <c r="C12" s="142"/>
      <c r="D12" s="34" t="s">
        <v>84</v>
      </c>
      <c r="E12" s="84">
        <f>E13+E17</f>
        <v>61463.100000000006</v>
      </c>
      <c r="F12" s="84">
        <f>F13+F17</f>
        <v>84092</v>
      </c>
      <c r="G12" s="84">
        <f>G13+G17</f>
        <v>122040</v>
      </c>
      <c r="H12" s="84">
        <f t="shared" ref="H12:I12" si="3">H13+H17</f>
        <v>122040</v>
      </c>
      <c r="I12" s="84">
        <f t="shared" si="3"/>
        <v>122040</v>
      </c>
      <c r="K12" s="93">
        <f>K13</f>
        <v>389823.36</v>
      </c>
      <c r="L12" s="94"/>
      <c r="M12" s="94"/>
      <c r="N12" s="94"/>
      <c r="O12" s="94"/>
    </row>
    <row r="13" spans="1:15" ht="25.5" x14ac:dyDescent="0.25">
      <c r="A13" s="143" t="s">
        <v>82</v>
      </c>
      <c r="B13" s="144"/>
      <c r="C13" s="145"/>
      <c r="D13" s="35" t="s">
        <v>85</v>
      </c>
      <c r="E13" s="83">
        <f>E14</f>
        <v>50975.9</v>
      </c>
      <c r="F13" s="83">
        <f>F14</f>
        <v>56590</v>
      </c>
      <c r="G13" s="83">
        <f t="shared" ref="G13:I13" si="4">G14</f>
        <v>82420</v>
      </c>
      <c r="H13" s="83">
        <f t="shared" si="4"/>
        <v>82420</v>
      </c>
      <c r="I13" s="83">
        <f t="shared" si="4"/>
        <v>82420</v>
      </c>
      <c r="K13" s="96">
        <f>K14</f>
        <v>389823.36</v>
      </c>
      <c r="L13" s="94"/>
      <c r="M13" s="94"/>
      <c r="N13" s="94"/>
      <c r="O13" s="94"/>
    </row>
    <row r="14" spans="1:15" x14ac:dyDescent="0.25">
      <c r="A14" s="137">
        <v>3</v>
      </c>
      <c r="B14" s="138"/>
      <c r="C14" s="139"/>
      <c r="D14" s="36" t="s">
        <v>10</v>
      </c>
      <c r="E14" s="83">
        <f>E15+E16</f>
        <v>50975.9</v>
      </c>
      <c r="F14" s="83">
        <f>F15+F16</f>
        <v>56590</v>
      </c>
      <c r="G14" s="83">
        <f t="shared" ref="G14" si="5">G15+G16</f>
        <v>82420</v>
      </c>
      <c r="H14" s="83">
        <f t="shared" ref="H14" si="6">H15+H16</f>
        <v>82420</v>
      </c>
      <c r="I14" s="83">
        <f t="shared" ref="I14" si="7">I15+I16</f>
        <v>82420</v>
      </c>
      <c r="K14" s="96">
        <f>K15+K16</f>
        <v>389823.36</v>
      </c>
      <c r="L14" s="94"/>
      <c r="M14" s="94"/>
      <c r="N14" s="94"/>
      <c r="O14" s="94"/>
    </row>
    <row r="15" spans="1:15" x14ac:dyDescent="0.25">
      <c r="A15" s="134">
        <v>31</v>
      </c>
      <c r="B15" s="135"/>
      <c r="C15" s="136"/>
      <c r="D15" s="36" t="s">
        <v>11</v>
      </c>
      <c r="E15" s="82">
        <v>46478.22</v>
      </c>
      <c r="F15" s="83">
        <v>50750</v>
      </c>
      <c r="G15" s="83">
        <v>73700</v>
      </c>
      <c r="H15" s="83">
        <v>73700</v>
      </c>
      <c r="I15" s="83">
        <v>73700</v>
      </c>
      <c r="K15" s="96">
        <v>356959.73</v>
      </c>
      <c r="L15" s="94"/>
      <c r="M15" s="94"/>
      <c r="N15" s="94">
        <v>42</v>
      </c>
      <c r="O15" s="95">
        <f>E60+E64+E71</f>
        <v>51544.79</v>
      </c>
    </row>
    <row r="16" spans="1:15" x14ac:dyDescent="0.25">
      <c r="A16" s="134">
        <v>32</v>
      </c>
      <c r="B16" s="135"/>
      <c r="C16" s="136"/>
      <c r="D16" s="36" t="s">
        <v>21</v>
      </c>
      <c r="E16" s="82">
        <v>4497.68</v>
      </c>
      <c r="F16" s="83">
        <v>5840</v>
      </c>
      <c r="G16" s="83">
        <v>8720</v>
      </c>
      <c r="H16" s="83">
        <v>8720</v>
      </c>
      <c r="I16" s="83">
        <v>8720</v>
      </c>
      <c r="K16" s="96">
        <v>32863.629999999997</v>
      </c>
      <c r="L16" s="94"/>
      <c r="M16" s="94"/>
      <c r="N16" s="94"/>
      <c r="O16" s="94"/>
    </row>
    <row r="17" spans="1:15" ht="17.25" customHeight="1" x14ac:dyDescent="0.25">
      <c r="A17" s="143" t="s">
        <v>82</v>
      </c>
      <c r="B17" s="144"/>
      <c r="C17" s="145"/>
      <c r="D17" s="97" t="s">
        <v>87</v>
      </c>
      <c r="E17" s="83">
        <f>E18</f>
        <v>10487.2</v>
      </c>
      <c r="F17" s="83">
        <f>F18</f>
        <v>27502</v>
      </c>
      <c r="G17" s="83">
        <f t="shared" ref="G17:I17" si="8">G18</f>
        <v>39620</v>
      </c>
      <c r="H17" s="83">
        <f t="shared" si="8"/>
        <v>39620</v>
      </c>
      <c r="I17" s="83">
        <f t="shared" si="8"/>
        <v>39620</v>
      </c>
      <c r="K17" s="96"/>
      <c r="L17" s="94"/>
      <c r="M17" s="94"/>
      <c r="N17" s="94"/>
      <c r="O17" s="94"/>
    </row>
    <row r="18" spans="1:15" x14ac:dyDescent="0.25">
      <c r="A18" s="137">
        <v>3</v>
      </c>
      <c r="B18" s="138"/>
      <c r="C18" s="139"/>
      <c r="D18" s="98" t="s">
        <v>10</v>
      </c>
      <c r="E18" s="83">
        <f>E19+E20</f>
        <v>10487.2</v>
      </c>
      <c r="F18" s="83">
        <f>F19+F20</f>
        <v>27502</v>
      </c>
      <c r="G18" s="83">
        <f t="shared" ref="G18:I18" si="9">G19+G20</f>
        <v>39620</v>
      </c>
      <c r="H18" s="83">
        <f t="shared" si="9"/>
        <v>39620</v>
      </c>
      <c r="I18" s="83">
        <f t="shared" si="9"/>
        <v>39620</v>
      </c>
      <c r="K18" s="96"/>
      <c r="L18" s="94"/>
      <c r="M18" s="94"/>
      <c r="N18" s="94"/>
      <c r="O18" s="94"/>
    </row>
    <row r="19" spans="1:15" x14ac:dyDescent="0.25">
      <c r="A19" s="134">
        <v>31</v>
      </c>
      <c r="B19" s="135"/>
      <c r="C19" s="136"/>
      <c r="D19" s="98" t="s">
        <v>11</v>
      </c>
      <c r="E19" s="82">
        <v>9358.82</v>
      </c>
      <c r="F19" s="83">
        <v>25000</v>
      </c>
      <c r="G19" s="83">
        <v>36000</v>
      </c>
      <c r="H19" s="83">
        <v>36000</v>
      </c>
      <c r="I19" s="83">
        <v>36000</v>
      </c>
      <c r="K19" s="96"/>
      <c r="L19" s="94"/>
      <c r="M19" s="94"/>
      <c r="N19" s="94"/>
      <c r="O19" s="94"/>
    </row>
    <row r="20" spans="1:15" x14ac:dyDescent="0.25">
      <c r="A20" s="134">
        <v>32</v>
      </c>
      <c r="B20" s="135"/>
      <c r="C20" s="136"/>
      <c r="D20" s="98" t="s">
        <v>21</v>
      </c>
      <c r="E20" s="82">
        <v>1128.3800000000001</v>
      </c>
      <c r="F20" s="83">
        <v>2502</v>
      </c>
      <c r="G20" s="83">
        <v>3620</v>
      </c>
      <c r="H20" s="83">
        <v>3620</v>
      </c>
      <c r="I20" s="83">
        <v>3620</v>
      </c>
      <c r="K20" s="96"/>
      <c r="L20" s="94"/>
      <c r="M20" s="94"/>
      <c r="N20" s="94"/>
      <c r="O20" s="94"/>
    </row>
    <row r="21" spans="1:15" ht="38.25" x14ac:dyDescent="0.25">
      <c r="A21" s="140" t="s">
        <v>79</v>
      </c>
      <c r="B21" s="141"/>
      <c r="C21" s="142"/>
      <c r="D21" s="34" t="s">
        <v>86</v>
      </c>
      <c r="E21" s="84">
        <f t="shared" ref="E21:F23" si="10">E22</f>
        <v>1261</v>
      </c>
      <c r="F21" s="84">
        <f t="shared" si="10"/>
        <v>1261</v>
      </c>
      <c r="G21" s="84">
        <f t="shared" ref="G21:I22" si="11">G22</f>
        <v>1261</v>
      </c>
      <c r="H21" s="84">
        <f t="shared" si="11"/>
        <v>1261</v>
      </c>
      <c r="I21" s="84">
        <f t="shared" si="11"/>
        <v>1261</v>
      </c>
      <c r="K21" s="93">
        <f>K22</f>
        <v>9494.2999999999993</v>
      </c>
      <c r="L21" s="94"/>
      <c r="M21" s="94"/>
      <c r="N21" s="94">
        <v>54</v>
      </c>
      <c r="O21" s="95">
        <f>E75</f>
        <v>3992.2</v>
      </c>
    </row>
    <row r="22" spans="1:15" x14ac:dyDescent="0.25">
      <c r="A22" s="143" t="s">
        <v>82</v>
      </c>
      <c r="B22" s="144"/>
      <c r="C22" s="145"/>
      <c r="D22" s="35" t="s">
        <v>87</v>
      </c>
      <c r="E22" s="83">
        <f t="shared" si="10"/>
        <v>1261</v>
      </c>
      <c r="F22" s="83">
        <f t="shared" si="10"/>
        <v>1261</v>
      </c>
      <c r="G22" s="83">
        <f t="shared" si="11"/>
        <v>1261</v>
      </c>
      <c r="H22" s="83">
        <f t="shared" si="11"/>
        <v>1261</v>
      </c>
      <c r="I22" s="83">
        <f t="shared" si="11"/>
        <v>1261</v>
      </c>
      <c r="K22" s="96">
        <f>K23+K24</f>
        <v>9494.2999999999993</v>
      </c>
      <c r="L22" s="94"/>
      <c r="M22" s="94"/>
      <c r="N22" s="94"/>
      <c r="O22" s="94"/>
    </row>
    <row r="23" spans="1:15" x14ac:dyDescent="0.25">
      <c r="A23" s="137">
        <v>3</v>
      </c>
      <c r="B23" s="138"/>
      <c r="C23" s="139"/>
      <c r="D23" s="36" t="s">
        <v>10</v>
      </c>
      <c r="E23" s="83">
        <f t="shared" si="10"/>
        <v>1261</v>
      </c>
      <c r="F23" s="83">
        <f t="shared" si="10"/>
        <v>1261</v>
      </c>
      <c r="G23" s="83">
        <f t="shared" ref="G23:I23" si="12">G24</f>
        <v>1261</v>
      </c>
      <c r="H23" s="83">
        <f t="shared" si="12"/>
        <v>1261</v>
      </c>
      <c r="I23" s="83">
        <f t="shared" si="12"/>
        <v>1261</v>
      </c>
      <c r="K23" s="96"/>
      <c r="L23" s="94"/>
      <c r="M23" s="94"/>
      <c r="N23" s="94"/>
      <c r="O23" s="94"/>
    </row>
    <row r="24" spans="1:15" x14ac:dyDescent="0.25">
      <c r="A24" s="134">
        <v>32</v>
      </c>
      <c r="B24" s="135"/>
      <c r="C24" s="136"/>
      <c r="D24" s="36" t="s">
        <v>21</v>
      </c>
      <c r="E24" s="82">
        <v>1261</v>
      </c>
      <c r="F24" s="83">
        <v>1261</v>
      </c>
      <c r="G24" s="83">
        <v>1261</v>
      </c>
      <c r="H24" s="83">
        <v>1261</v>
      </c>
      <c r="I24" s="83">
        <v>1261</v>
      </c>
      <c r="K24" s="96">
        <v>9494.2999999999993</v>
      </c>
      <c r="L24" s="94"/>
      <c r="M24" s="94"/>
      <c r="N24" s="94"/>
      <c r="O24" s="94"/>
    </row>
    <row r="25" spans="1:15" ht="38.25" x14ac:dyDescent="0.25">
      <c r="A25" s="140" t="s">
        <v>79</v>
      </c>
      <c r="B25" s="141"/>
      <c r="C25" s="142"/>
      <c r="D25" s="104" t="s">
        <v>120</v>
      </c>
      <c r="E25" s="85">
        <f>E26</f>
        <v>449.4</v>
      </c>
      <c r="F25" s="85">
        <f t="shared" ref="F25:I27" si="13">F26</f>
        <v>5825</v>
      </c>
      <c r="G25" s="85">
        <f t="shared" si="13"/>
        <v>5825</v>
      </c>
      <c r="H25" s="85">
        <f t="shared" si="13"/>
        <v>5825</v>
      </c>
      <c r="I25" s="85">
        <f t="shared" si="13"/>
        <v>5825</v>
      </c>
      <c r="K25" s="96"/>
      <c r="L25" s="94"/>
      <c r="M25" s="94"/>
      <c r="N25" s="94"/>
      <c r="O25" s="94"/>
    </row>
    <row r="26" spans="1:15" x14ac:dyDescent="0.25">
      <c r="A26" s="143" t="s">
        <v>82</v>
      </c>
      <c r="B26" s="144"/>
      <c r="C26" s="145"/>
      <c r="D26" s="102" t="s">
        <v>87</v>
      </c>
      <c r="E26" s="82">
        <f>E27</f>
        <v>449.4</v>
      </c>
      <c r="F26" s="82">
        <f t="shared" si="13"/>
        <v>5825</v>
      </c>
      <c r="G26" s="82">
        <f t="shared" si="13"/>
        <v>5825</v>
      </c>
      <c r="H26" s="82">
        <f t="shared" si="13"/>
        <v>5825</v>
      </c>
      <c r="I26" s="82">
        <f t="shared" si="13"/>
        <v>5825</v>
      </c>
      <c r="K26" s="96"/>
      <c r="L26" s="94"/>
      <c r="M26" s="94"/>
      <c r="N26" s="94"/>
      <c r="O26" s="94"/>
    </row>
    <row r="27" spans="1:15" x14ac:dyDescent="0.25">
      <c r="A27" s="137">
        <v>3</v>
      </c>
      <c r="B27" s="138"/>
      <c r="C27" s="139"/>
      <c r="D27" s="103" t="s">
        <v>10</v>
      </c>
      <c r="E27" s="82">
        <f>E28</f>
        <v>449.4</v>
      </c>
      <c r="F27" s="82">
        <f t="shared" si="13"/>
        <v>5825</v>
      </c>
      <c r="G27" s="82">
        <f t="shared" si="13"/>
        <v>5825</v>
      </c>
      <c r="H27" s="82">
        <f t="shared" si="13"/>
        <v>5825</v>
      </c>
      <c r="I27" s="82">
        <f t="shared" si="13"/>
        <v>5825</v>
      </c>
      <c r="K27" s="96"/>
      <c r="L27" s="94"/>
      <c r="M27" s="94"/>
      <c r="N27" s="94"/>
      <c r="O27" s="94"/>
    </row>
    <row r="28" spans="1:15" x14ac:dyDescent="0.25">
      <c r="A28" s="134">
        <v>31</v>
      </c>
      <c r="B28" s="135"/>
      <c r="C28" s="136"/>
      <c r="D28" s="103" t="s">
        <v>11</v>
      </c>
      <c r="E28" s="82">
        <v>449.4</v>
      </c>
      <c r="F28" s="83">
        <v>5825</v>
      </c>
      <c r="G28" s="83">
        <v>5825</v>
      </c>
      <c r="H28" s="83">
        <v>5825</v>
      </c>
      <c r="I28" s="83">
        <v>5825</v>
      </c>
      <c r="K28" s="96"/>
      <c r="L28" s="94"/>
      <c r="M28" s="94"/>
      <c r="N28" s="94"/>
      <c r="O28" s="94"/>
    </row>
    <row r="29" spans="1:15" ht="25.5" x14ac:dyDescent="0.25">
      <c r="A29" s="140" t="s">
        <v>79</v>
      </c>
      <c r="B29" s="141"/>
      <c r="C29" s="142"/>
      <c r="D29" s="34" t="s">
        <v>88</v>
      </c>
      <c r="E29" s="84">
        <f>E33+E37+E41+E30</f>
        <v>90181.25</v>
      </c>
      <c r="F29" s="84">
        <f>F33+F37+F41</f>
        <v>68605</v>
      </c>
      <c r="G29" s="84">
        <f t="shared" ref="G29:I29" si="14">G33+G37+G41</f>
        <v>59838</v>
      </c>
      <c r="H29" s="84">
        <f t="shared" si="14"/>
        <v>59838</v>
      </c>
      <c r="I29" s="84">
        <f t="shared" si="14"/>
        <v>59838</v>
      </c>
      <c r="K29" s="93">
        <f>K33+K37+K41+K30</f>
        <v>355441.06</v>
      </c>
      <c r="L29" s="94"/>
      <c r="M29" s="94"/>
      <c r="N29" s="94"/>
      <c r="O29" s="94"/>
    </row>
    <row r="30" spans="1:15" ht="14.45" customHeight="1" x14ac:dyDescent="0.25">
      <c r="A30" s="143" t="s">
        <v>82</v>
      </c>
      <c r="B30" s="144"/>
      <c r="C30" s="145"/>
      <c r="D30" s="39" t="s">
        <v>87</v>
      </c>
      <c r="E30" s="82">
        <f>E31</f>
        <v>212.48</v>
      </c>
      <c r="F30" s="84"/>
      <c r="G30" s="84"/>
      <c r="H30" s="84"/>
      <c r="I30" s="84"/>
      <c r="K30" s="96">
        <f>K31</f>
        <v>1502.42</v>
      </c>
      <c r="L30" s="94"/>
      <c r="M30" s="94"/>
      <c r="N30" s="94"/>
      <c r="O30" s="94"/>
    </row>
    <row r="31" spans="1:15" x14ac:dyDescent="0.25">
      <c r="A31" s="137">
        <v>3</v>
      </c>
      <c r="B31" s="138"/>
      <c r="C31" s="139"/>
      <c r="D31" s="38" t="s">
        <v>10</v>
      </c>
      <c r="E31" s="82">
        <f>E32</f>
        <v>212.48</v>
      </c>
      <c r="F31" s="84"/>
      <c r="G31" s="84"/>
      <c r="H31" s="84"/>
      <c r="I31" s="84"/>
      <c r="K31" s="96">
        <f>K32</f>
        <v>1502.42</v>
      </c>
      <c r="L31" s="94"/>
      <c r="M31" s="94"/>
      <c r="N31" s="94"/>
      <c r="O31" s="94"/>
    </row>
    <row r="32" spans="1:15" x14ac:dyDescent="0.25">
      <c r="A32" s="134">
        <v>32</v>
      </c>
      <c r="B32" s="135"/>
      <c r="C32" s="136"/>
      <c r="D32" s="38" t="s">
        <v>21</v>
      </c>
      <c r="E32" s="82">
        <v>212.48</v>
      </c>
      <c r="F32" s="84"/>
      <c r="G32" s="84"/>
      <c r="H32" s="84"/>
      <c r="I32" s="84"/>
      <c r="K32" s="96">
        <v>1502.42</v>
      </c>
      <c r="L32" s="94"/>
      <c r="M32" s="94"/>
      <c r="N32" s="94"/>
      <c r="O32" s="94"/>
    </row>
    <row r="33" spans="1:15" x14ac:dyDescent="0.25">
      <c r="A33" s="143" t="s">
        <v>82</v>
      </c>
      <c r="B33" s="144"/>
      <c r="C33" s="145"/>
      <c r="D33" s="86" t="s">
        <v>89</v>
      </c>
      <c r="E33" s="83">
        <f>E34</f>
        <v>15940.15</v>
      </c>
      <c r="F33" s="83">
        <f t="shared" ref="F33:I33" si="15">F34</f>
        <v>24003</v>
      </c>
      <c r="G33" s="83">
        <f t="shared" si="15"/>
        <v>24003</v>
      </c>
      <c r="H33" s="83">
        <f t="shared" si="15"/>
        <v>24003</v>
      </c>
      <c r="I33" s="83">
        <f t="shared" si="15"/>
        <v>24003</v>
      </c>
      <c r="K33" s="96">
        <f>K34</f>
        <v>0</v>
      </c>
      <c r="L33" s="94"/>
      <c r="M33" s="94"/>
      <c r="N33" s="94"/>
      <c r="O33" s="94"/>
    </row>
    <row r="34" spans="1:15" x14ac:dyDescent="0.25">
      <c r="A34" s="137">
        <v>3</v>
      </c>
      <c r="B34" s="138"/>
      <c r="C34" s="139"/>
      <c r="D34" s="33" t="s">
        <v>10</v>
      </c>
      <c r="E34" s="83">
        <f>E35+E36</f>
        <v>15940.15</v>
      </c>
      <c r="F34" s="83">
        <f t="shared" ref="F34:I34" si="16">F35+F36</f>
        <v>24003</v>
      </c>
      <c r="G34" s="83">
        <f t="shared" si="16"/>
        <v>24003</v>
      </c>
      <c r="H34" s="83">
        <f t="shared" si="16"/>
        <v>24003</v>
      </c>
      <c r="I34" s="83">
        <f t="shared" si="16"/>
        <v>24003</v>
      </c>
      <c r="K34" s="96">
        <f>K35</f>
        <v>0</v>
      </c>
      <c r="L34" s="94"/>
      <c r="M34" s="94"/>
      <c r="N34" s="94"/>
      <c r="O34" s="94"/>
    </row>
    <row r="35" spans="1:15" x14ac:dyDescent="0.25">
      <c r="A35" s="134">
        <v>32</v>
      </c>
      <c r="B35" s="135"/>
      <c r="C35" s="136"/>
      <c r="D35" s="33" t="s">
        <v>21</v>
      </c>
      <c r="E35" s="82">
        <v>15712.96</v>
      </c>
      <c r="F35" s="83">
        <v>24003</v>
      </c>
      <c r="G35" s="83">
        <v>24003</v>
      </c>
      <c r="H35" s="83">
        <v>24003</v>
      </c>
      <c r="I35" s="83">
        <v>24003</v>
      </c>
      <c r="K35" s="96"/>
      <c r="L35" s="94"/>
      <c r="M35" s="94"/>
      <c r="N35" s="94"/>
      <c r="O35" s="94"/>
    </row>
    <row r="36" spans="1:15" x14ac:dyDescent="0.25">
      <c r="A36" s="134">
        <v>34</v>
      </c>
      <c r="B36" s="135"/>
      <c r="C36" s="136"/>
      <c r="D36" s="103" t="s">
        <v>71</v>
      </c>
      <c r="E36" s="82">
        <v>227.19</v>
      </c>
      <c r="F36" s="83"/>
      <c r="G36" s="83"/>
      <c r="H36" s="83"/>
      <c r="I36" s="83"/>
      <c r="K36" s="96"/>
      <c r="L36" s="94"/>
      <c r="M36" s="94"/>
      <c r="N36" s="94"/>
      <c r="O36" s="94"/>
    </row>
    <row r="37" spans="1:15" ht="25.5" x14ac:dyDescent="0.25">
      <c r="A37" s="143" t="s">
        <v>82</v>
      </c>
      <c r="B37" s="144"/>
      <c r="C37" s="145"/>
      <c r="D37" s="86" t="s">
        <v>98</v>
      </c>
      <c r="E37" s="83">
        <f>E38</f>
        <v>73970.02</v>
      </c>
      <c r="F37" s="83">
        <f>F38</f>
        <v>44270</v>
      </c>
      <c r="G37" s="83">
        <f t="shared" ref="G37:I37" si="17">G38</f>
        <v>35735</v>
      </c>
      <c r="H37" s="83">
        <f t="shared" si="17"/>
        <v>35735</v>
      </c>
      <c r="I37" s="83">
        <f t="shared" si="17"/>
        <v>35735</v>
      </c>
      <c r="K37" s="96">
        <f>K38</f>
        <v>353938.64</v>
      </c>
      <c r="L37" s="94"/>
      <c r="M37" s="94"/>
      <c r="N37" s="94"/>
      <c r="O37" s="94"/>
    </row>
    <row r="38" spans="1:15" ht="15" customHeight="1" x14ac:dyDescent="0.25">
      <c r="A38" s="137">
        <v>3</v>
      </c>
      <c r="B38" s="138"/>
      <c r="C38" s="139"/>
      <c r="D38" s="33" t="s">
        <v>10</v>
      </c>
      <c r="E38" s="83">
        <f>E39+E40</f>
        <v>73970.02</v>
      </c>
      <c r="F38" s="83">
        <f>F39+F40</f>
        <v>44270</v>
      </c>
      <c r="G38" s="83">
        <f t="shared" ref="G38:I38" si="18">G39+G40</f>
        <v>35735</v>
      </c>
      <c r="H38" s="83">
        <f t="shared" si="18"/>
        <v>35735</v>
      </c>
      <c r="I38" s="83">
        <f t="shared" si="18"/>
        <v>35735</v>
      </c>
      <c r="K38" s="96">
        <f>K39+K40</f>
        <v>353938.64</v>
      </c>
      <c r="L38" s="94"/>
      <c r="M38" s="94"/>
      <c r="N38" s="94"/>
      <c r="O38" s="94"/>
    </row>
    <row r="39" spans="1:15" ht="14.25" customHeight="1" x14ac:dyDescent="0.25">
      <c r="A39" s="134">
        <v>32</v>
      </c>
      <c r="B39" s="135"/>
      <c r="C39" s="136"/>
      <c r="D39" s="36" t="s">
        <v>21</v>
      </c>
      <c r="E39" s="82">
        <v>73695.570000000007</v>
      </c>
      <c r="F39" s="83">
        <v>44005</v>
      </c>
      <c r="G39" s="83">
        <v>35470</v>
      </c>
      <c r="H39" s="83">
        <v>35470</v>
      </c>
      <c r="I39" s="83">
        <v>35470</v>
      </c>
      <c r="K39" s="96">
        <v>353938.64</v>
      </c>
      <c r="L39" s="94"/>
      <c r="M39" s="94"/>
      <c r="N39" s="94"/>
      <c r="O39" s="94"/>
    </row>
    <row r="40" spans="1:15" ht="15" customHeight="1" x14ac:dyDescent="0.25">
      <c r="A40" s="134">
        <v>34</v>
      </c>
      <c r="B40" s="135"/>
      <c r="C40" s="136"/>
      <c r="D40" s="36" t="s">
        <v>71</v>
      </c>
      <c r="E40" s="82">
        <v>274.45</v>
      </c>
      <c r="F40" s="83">
        <v>265</v>
      </c>
      <c r="G40" s="83">
        <v>265</v>
      </c>
      <c r="H40" s="83">
        <v>265</v>
      </c>
      <c r="I40" s="83">
        <v>265</v>
      </c>
      <c r="K40" s="96"/>
      <c r="L40" s="94"/>
      <c r="M40" s="94"/>
      <c r="N40" s="94"/>
      <c r="O40" s="94"/>
    </row>
    <row r="41" spans="1:15" ht="25.5" x14ac:dyDescent="0.25">
      <c r="A41" s="143" t="s">
        <v>82</v>
      </c>
      <c r="B41" s="144"/>
      <c r="C41" s="145"/>
      <c r="D41" s="35" t="s">
        <v>90</v>
      </c>
      <c r="E41" s="83">
        <f>E42</f>
        <v>58.6</v>
      </c>
      <c r="F41" s="83">
        <f>F42</f>
        <v>332</v>
      </c>
      <c r="G41" s="83">
        <f t="shared" ref="G41:I41" si="19">G42</f>
        <v>100</v>
      </c>
      <c r="H41" s="83">
        <f t="shared" si="19"/>
        <v>100</v>
      </c>
      <c r="I41" s="83">
        <f t="shared" si="19"/>
        <v>100</v>
      </c>
      <c r="K41" s="96">
        <f>K42</f>
        <v>0</v>
      </c>
      <c r="L41" s="94"/>
      <c r="M41" s="94"/>
      <c r="N41" s="94"/>
      <c r="O41" s="94"/>
    </row>
    <row r="42" spans="1:15" x14ac:dyDescent="0.25">
      <c r="A42" s="137">
        <v>3</v>
      </c>
      <c r="B42" s="138"/>
      <c r="C42" s="139"/>
      <c r="D42" s="36" t="s">
        <v>10</v>
      </c>
      <c r="E42" s="83">
        <f>E43</f>
        <v>58.6</v>
      </c>
      <c r="F42" s="83">
        <f>F43</f>
        <v>332</v>
      </c>
      <c r="G42" s="83">
        <f t="shared" ref="G42" si="20">G43</f>
        <v>100</v>
      </c>
      <c r="H42" s="83">
        <f t="shared" ref="H42" si="21">H43</f>
        <v>100</v>
      </c>
      <c r="I42" s="83">
        <f t="shared" ref="I42" si="22">I43</f>
        <v>100</v>
      </c>
      <c r="K42" s="96">
        <f>K43</f>
        <v>0</v>
      </c>
      <c r="L42" s="94"/>
      <c r="M42" s="94"/>
      <c r="N42" s="94"/>
      <c r="O42" s="94"/>
    </row>
    <row r="43" spans="1:15" ht="15" customHeight="1" x14ac:dyDescent="0.25">
      <c r="A43" s="134">
        <v>32</v>
      </c>
      <c r="B43" s="135"/>
      <c r="C43" s="136"/>
      <c r="D43" s="36" t="s">
        <v>21</v>
      </c>
      <c r="E43" s="82">
        <v>58.6</v>
      </c>
      <c r="F43" s="83">
        <v>332</v>
      </c>
      <c r="G43" s="83">
        <v>100</v>
      </c>
      <c r="H43" s="83">
        <v>100</v>
      </c>
      <c r="I43" s="83">
        <v>100</v>
      </c>
      <c r="K43" s="96"/>
      <c r="L43" s="94"/>
      <c r="M43" s="94"/>
      <c r="N43" s="94"/>
      <c r="O43" s="94"/>
    </row>
    <row r="44" spans="1:15" ht="38.25" x14ac:dyDescent="0.25">
      <c r="A44" s="140" t="s">
        <v>79</v>
      </c>
      <c r="B44" s="141"/>
      <c r="C44" s="142"/>
      <c r="D44" s="34" t="s">
        <v>91</v>
      </c>
      <c r="E44" s="84">
        <f>E45+E48</f>
        <v>1366.85</v>
      </c>
      <c r="F44" s="84">
        <f>F45+F48</f>
        <v>1500</v>
      </c>
      <c r="G44" s="84">
        <f t="shared" ref="G44:I44" si="23">G45+G48</f>
        <v>1500</v>
      </c>
      <c r="H44" s="84">
        <f t="shared" si="23"/>
        <v>1500</v>
      </c>
      <c r="I44" s="84">
        <f t="shared" si="23"/>
        <v>1500</v>
      </c>
      <c r="K44" s="93">
        <f>K45+K48</f>
        <v>3249</v>
      </c>
      <c r="L44" s="94"/>
      <c r="M44" s="94"/>
      <c r="N44" s="94"/>
      <c r="O44" s="94"/>
    </row>
    <row r="45" spans="1:15" x14ac:dyDescent="0.25">
      <c r="A45" s="143" t="s">
        <v>82</v>
      </c>
      <c r="B45" s="144"/>
      <c r="C45" s="145"/>
      <c r="D45" s="35" t="s">
        <v>87</v>
      </c>
      <c r="E45" s="83">
        <f>E46</f>
        <v>0</v>
      </c>
      <c r="F45" s="83">
        <f>F46</f>
        <v>0</v>
      </c>
      <c r="G45" s="83">
        <f t="shared" ref="G45:I45" si="24">G46</f>
        <v>0</v>
      </c>
      <c r="H45" s="83">
        <f t="shared" si="24"/>
        <v>0</v>
      </c>
      <c r="I45" s="83">
        <f t="shared" si="24"/>
        <v>0</v>
      </c>
      <c r="K45" s="96">
        <f>K46</f>
        <v>3249</v>
      </c>
      <c r="L45" s="94"/>
      <c r="M45" s="94"/>
      <c r="N45" s="94"/>
      <c r="O45" s="94"/>
    </row>
    <row r="46" spans="1:15" x14ac:dyDescent="0.25">
      <c r="A46" s="137">
        <v>3</v>
      </c>
      <c r="B46" s="138"/>
      <c r="C46" s="139"/>
      <c r="D46" s="36" t="s">
        <v>10</v>
      </c>
      <c r="E46" s="83">
        <f>E47</f>
        <v>0</v>
      </c>
      <c r="F46" s="83">
        <f>F47</f>
        <v>0</v>
      </c>
      <c r="G46" s="83"/>
      <c r="H46" s="83"/>
      <c r="I46" s="83"/>
      <c r="K46" s="96">
        <f>K47</f>
        <v>3249</v>
      </c>
      <c r="L46" s="94"/>
      <c r="M46" s="94"/>
      <c r="N46" s="94"/>
      <c r="O46" s="94"/>
    </row>
    <row r="47" spans="1:15" x14ac:dyDescent="0.25">
      <c r="A47" s="134">
        <v>32</v>
      </c>
      <c r="B47" s="135"/>
      <c r="C47" s="136"/>
      <c r="D47" s="36" t="s">
        <v>21</v>
      </c>
      <c r="E47" s="82">
        <v>0</v>
      </c>
      <c r="F47" s="83">
        <v>0</v>
      </c>
      <c r="G47" s="83"/>
      <c r="H47" s="83"/>
      <c r="I47" s="83"/>
      <c r="K47" s="96">
        <v>3249</v>
      </c>
      <c r="L47" s="94"/>
      <c r="M47" s="94"/>
      <c r="N47" s="94"/>
      <c r="O47" s="94"/>
    </row>
    <row r="48" spans="1:15" ht="25.5" x14ac:dyDescent="0.25">
      <c r="A48" s="143" t="s">
        <v>82</v>
      </c>
      <c r="B48" s="144"/>
      <c r="C48" s="145"/>
      <c r="D48" s="97" t="s">
        <v>92</v>
      </c>
      <c r="E48" s="83">
        <f>E49</f>
        <v>1366.85</v>
      </c>
      <c r="F48" s="83">
        <f>F49</f>
        <v>1500</v>
      </c>
      <c r="G48" s="83">
        <f t="shared" ref="G48:I48" si="25">G49</f>
        <v>1500</v>
      </c>
      <c r="H48" s="83">
        <f t="shared" si="25"/>
        <v>1500</v>
      </c>
      <c r="I48" s="83">
        <f t="shared" si="25"/>
        <v>1500</v>
      </c>
      <c r="K48" s="96">
        <f>K49</f>
        <v>0</v>
      </c>
      <c r="L48" s="94"/>
      <c r="M48" s="94"/>
      <c r="N48" s="94"/>
      <c r="O48" s="94"/>
    </row>
    <row r="49" spans="1:15" x14ac:dyDescent="0.25">
      <c r="A49" s="137">
        <v>3</v>
      </c>
      <c r="B49" s="138"/>
      <c r="C49" s="139"/>
      <c r="D49" s="36" t="s">
        <v>10</v>
      </c>
      <c r="E49" s="83">
        <f>E50</f>
        <v>1366.85</v>
      </c>
      <c r="F49" s="83">
        <f>F50</f>
        <v>1500</v>
      </c>
      <c r="G49" s="83">
        <f t="shared" ref="G49" si="26">G50</f>
        <v>1500</v>
      </c>
      <c r="H49" s="83">
        <f t="shared" ref="H49" si="27">H50</f>
        <v>1500</v>
      </c>
      <c r="I49" s="83">
        <f t="shared" ref="I49" si="28">I50</f>
        <v>1500</v>
      </c>
      <c r="K49" s="96">
        <f>K50</f>
        <v>0</v>
      </c>
      <c r="L49" s="94"/>
      <c r="M49" s="94"/>
      <c r="N49" s="94"/>
      <c r="O49" s="94"/>
    </row>
    <row r="50" spans="1:15" x14ac:dyDescent="0.25">
      <c r="A50" s="134">
        <v>38</v>
      </c>
      <c r="B50" s="135"/>
      <c r="C50" s="136"/>
      <c r="D50" s="36" t="s">
        <v>72</v>
      </c>
      <c r="E50" s="82">
        <v>1366.85</v>
      </c>
      <c r="F50" s="83">
        <v>1500</v>
      </c>
      <c r="G50" s="83">
        <v>1500</v>
      </c>
      <c r="H50" s="83">
        <v>1500</v>
      </c>
      <c r="I50" s="83">
        <v>1500</v>
      </c>
      <c r="K50" s="96"/>
      <c r="L50" s="94"/>
      <c r="M50" s="94"/>
      <c r="N50" s="94"/>
      <c r="O50" s="94"/>
    </row>
    <row r="51" spans="1:15" ht="25.5" x14ac:dyDescent="0.25">
      <c r="A51" s="140" t="s">
        <v>79</v>
      </c>
      <c r="B51" s="141"/>
      <c r="C51" s="142"/>
      <c r="D51" s="34" t="s">
        <v>93</v>
      </c>
      <c r="E51" s="84">
        <f>E52</f>
        <v>2275626.17</v>
      </c>
      <c r="F51" s="84">
        <f>F52</f>
        <v>2056973</v>
      </c>
      <c r="G51" s="84">
        <f t="shared" ref="G51:I51" si="29">G52</f>
        <v>2203455</v>
      </c>
      <c r="H51" s="84">
        <f t="shared" si="29"/>
        <v>2203455</v>
      </c>
      <c r="I51" s="84">
        <f t="shared" si="29"/>
        <v>2203455</v>
      </c>
      <c r="K51" s="93" t="e">
        <f>K52</f>
        <v>#REF!</v>
      </c>
      <c r="L51" s="94"/>
      <c r="M51" s="94"/>
      <c r="N51" s="94"/>
      <c r="O51" s="94"/>
    </row>
    <row r="52" spans="1:15" ht="25.5" x14ac:dyDescent="0.25">
      <c r="A52" s="143" t="s">
        <v>82</v>
      </c>
      <c r="B52" s="144"/>
      <c r="C52" s="145"/>
      <c r="D52" s="35" t="s">
        <v>92</v>
      </c>
      <c r="E52" s="83">
        <f>E53</f>
        <v>2275626.17</v>
      </c>
      <c r="F52" s="83">
        <f>F53</f>
        <v>2056973</v>
      </c>
      <c r="G52" s="83">
        <f t="shared" ref="G52:I52" si="30">G53</f>
        <v>2203455</v>
      </c>
      <c r="H52" s="83">
        <f t="shared" si="30"/>
        <v>2203455</v>
      </c>
      <c r="I52" s="83">
        <f t="shared" si="30"/>
        <v>2203455</v>
      </c>
      <c r="K52" s="96" t="e">
        <f>K53</f>
        <v>#REF!</v>
      </c>
      <c r="L52" s="94" t="s">
        <v>112</v>
      </c>
      <c r="M52" s="94"/>
      <c r="N52" s="94"/>
      <c r="O52" s="94"/>
    </row>
    <row r="53" spans="1:15" x14ac:dyDescent="0.25">
      <c r="A53" s="137">
        <v>3</v>
      </c>
      <c r="B53" s="138"/>
      <c r="C53" s="139"/>
      <c r="D53" s="36" t="s">
        <v>10</v>
      </c>
      <c r="E53" s="83">
        <f>E54+E55</f>
        <v>2275626.17</v>
      </c>
      <c r="F53" s="83">
        <f>F54+F55+F56</f>
        <v>2056973</v>
      </c>
      <c r="G53" s="83">
        <f t="shared" ref="G53:I53" si="31">G54+G55+G56</f>
        <v>2203455</v>
      </c>
      <c r="H53" s="83">
        <f t="shared" si="31"/>
        <v>2203455</v>
      </c>
      <c r="I53" s="83">
        <f t="shared" si="31"/>
        <v>2203455</v>
      </c>
      <c r="K53" s="96" t="e">
        <f>K54+K55+#REF!</f>
        <v>#REF!</v>
      </c>
      <c r="L53" s="94"/>
      <c r="M53" s="94"/>
      <c r="N53" s="94"/>
      <c r="O53" s="94"/>
    </row>
    <row r="54" spans="1:15" x14ac:dyDescent="0.25">
      <c r="A54" s="134">
        <v>31</v>
      </c>
      <c r="B54" s="135"/>
      <c r="C54" s="136"/>
      <c r="D54" s="36" t="s">
        <v>11</v>
      </c>
      <c r="E54" s="82">
        <v>2038373.58</v>
      </c>
      <c r="F54" s="83">
        <v>1950328</v>
      </c>
      <c r="G54" s="83">
        <v>2099010</v>
      </c>
      <c r="H54" s="83">
        <v>2099010</v>
      </c>
      <c r="I54" s="83">
        <v>2099010</v>
      </c>
      <c r="K54" s="96">
        <v>12718030.4</v>
      </c>
      <c r="L54" s="94"/>
      <c r="M54" s="94"/>
      <c r="N54" s="94"/>
      <c r="O54" s="94"/>
    </row>
    <row r="55" spans="1:15" x14ac:dyDescent="0.25">
      <c r="A55" s="134">
        <v>32</v>
      </c>
      <c r="B55" s="135"/>
      <c r="C55" s="136"/>
      <c r="D55" s="36" t="s">
        <v>21</v>
      </c>
      <c r="E55" s="82">
        <v>237252.59</v>
      </c>
      <c r="F55" s="83">
        <v>105445</v>
      </c>
      <c r="G55" s="83">
        <v>104445</v>
      </c>
      <c r="H55" s="83">
        <v>104445</v>
      </c>
      <c r="I55" s="83">
        <v>104445</v>
      </c>
      <c r="K55" s="96">
        <v>48754.21</v>
      </c>
      <c r="L55" s="94"/>
      <c r="M55" s="94"/>
      <c r="N55" s="94"/>
      <c r="O55" s="94"/>
    </row>
    <row r="56" spans="1:15" s="100" customFormat="1" x14ac:dyDescent="0.25">
      <c r="A56" s="134">
        <v>34</v>
      </c>
      <c r="B56" s="135"/>
      <c r="C56" s="136"/>
      <c r="D56" s="99" t="s">
        <v>71</v>
      </c>
      <c r="E56" s="82"/>
      <c r="F56" s="83">
        <v>1200</v>
      </c>
      <c r="G56" s="83">
        <v>0</v>
      </c>
      <c r="H56" s="83">
        <v>0</v>
      </c>
      <c r="I56" s="83">
        <v>0</v>
      </c>
      <c r="K56" s="96"/>
      <c r="L56" s="101"/>
      <c r="M56" s="101"/>
      <c r="N56" s="101"/>
      <c r="O56" s="101"/>
    </row>
    <row r="57" spans="1:15" ht="25.5" x14ac:dyDescent="0.25">
      <c r="A57" s="140" t="s">
        <v>94</v>
      </c>
      <c r="B57" s="141"/>
      <c r="C57" s="142"/>
      <c r="D57" s="34" t="s">
        <v>95</v>
      </c>
      <c r="E57" s="84">
        <f>E58+E62</f>
        <v>26610.32</v>
      </c>
      <c r="F57" s="84">
        <f>F58+F62</f>
        <v>30000</v>
      </c>
      <c r="G57" s="84">
        <f t="shared" ref="G57:I57" si="32">G58+G62</f>
        <v>32000</v>
      </c>
      <c r="H57" s="84">
        <f t="shared" si="32"/>
        <v>32000</v>
      </c>
      <c r="I57" s="84">
        <f t="shared" si="32"/>
        <v>32000</v>
      </c>
      <c r="K57" s="93">
        <f>K58+K62</f>
        <v>225415.27</v>
      </c>
      <c r="L57" s="94"/>
      <c r="M57" s="94"/>
      <c r="N57" s="94"/>
      <c r="O57" s="94"/>
    </row>
    <row r="58" spans="1:15" x14ac:dyDescent="0.25">
      <c r="A58" s="143" t="s">
        <v>82</v>
      </c>
      <c r="B58" s="144"/>
      <c r="C58" s="145"/>
      <c r="D58" s="35" t="s">
        <v>87</v>
      </c>
      <c r="E58" s="83">
        <f>E59</f>
        <v>21000</v>
      </c>
      <c r="F58" s="83">
        <f>F59</f>
        <v>21000</v>
      </c>
      <c r="G58" s="83">
        <f t="shared" ref="G58:I58" si="33">G59</f>
        <v>21000</v>
      </c>
      <c r="H58" s="83">
        <f t="shared" si="33"/>
        <v>21000</v>
      </c>
      <c r="I58" s="83">
        <f t="shared" si="33"/>
        <v>21000</v>
      </c>
      <c r="K58" s="96">
        <f>K59</f>
        <v>186411.9</v>
      </c>
      <c r="L58" s="94"/>
      <c r="M58" s="94"/>
      <c r="N58" s="94"/>
      <c r="O58" s="94"/>
    </row>
    <row r="59" spans="1:15" ht="15" customHeight="1" x14ac:dyDescent="0.25">
      <c r="A59" s="137">
        <v>4</v>
      </c>
      <c r="B59" s="138"/>
      <c r="C59" s="139"/>
      <c r="D59" s="36" t="s">
        <v>97</v>
      </c>
      <c r="E59" s="83">
        <f>E60</f>
        <v>21000</v>
      </c>
      <c r="F59" s="83">
        <f>F60</f>
        <v>21000</v>
      </c>
      <c r="G59" s="83">
        <f>G60+G61</f>
        <v>21000</v>
      </c>
      <c r="H59" s="83">
        <f t="shared" ref="H59:I59" si="34">H60+H61</f>
        <v>21000</v>
      </c>
      <c r="I59" s="83">
        <f t="shared" si="34"/>
        <v>21000</v>
      </c>
      <c r="K59" s="96">
        <f>K60</f>
        <v>186411.9</v>
      </c>
      <c r="L59" s="94"/>
      <c r="M59" s="94"/>
      <c r="N59" s="94"/>
      <c r="O59" s="94"/>
    </row>
    <row r="60" spans="1:15" ht="15" customHeight="1" x14ac:dyDescent="0.25">
      <c r="A60" s="134">
        <v>42</v>
      </c>
      <c r="B60" s="135"/>
      <c r="C60" s="136"/>
      <c r="D60" s="36" t="s">
        <v>96</v>
      </c>
      <c r="E60" s="82">
        <v>21000</v>
      </c>
      <c r="F60" s="83">
        <v>21000</v>
      </c>
      <c r="G60" s="83">
        <v>16000</v>
      </c>
      <c r="H60" s="83">
        <v>16000</v>
      </c>
      <c r="I60" s="83">
        <v>16000</v>
      </c>
      <c r="K60" s="96">
        <v>186411.9</v>
      </c>
      <c r="L60" s="94"/>
      <c r="M60" s="94"/>
      <c r="N60" s="94"/>
      <c r="O60" s="94"/>
    </row>
    <row r="61" spans="1:15" ht="15" customHeight="1" x14ac:dyDescent="0.25">
      <c r="A61" s="134">
        <v>45</v>
      </c>
      <c r="B61" s="135"/>
      <c r="C61" s="136"/>
      <c r="D61" s="106" t="s">
        <v>121</v>
      </c>
      <c r="E61" s="82"/>
      <c r="F61" s="83"/>
      <c r="G61" s="83">
        <v>5000</v>
      </c>
      <c r="H61" s="83">
        <v>5000</v>
      </c>
      <c r="I61" s="83">
        <v>5000</v>
      </c>
      <c r="K61" s="96"/>
      <c r="L61" s="94"/>
      <c r="M61" s="94"/>
      <c r="N61" s="94"/>
      <c r="O61" s="94"/>
    </row>
    <row r="62" spans="1:15" ht="25.5" x14ac:dyDescent="0.25">
      <c r="A62" s="143" t="s">
        <v>82</v>
      </c>
      <c r="B62" s="144"/>
      <c r="C62" s="145"/>
      <c r="D62" s="35" t="s">
        <v>98</v>
      </c>
      <c r="E62" s="83">
        <f>E63</f>
        <v>5610.32</v>
      </c>
      <c r="F62" s="83">
        <f>F63</f>
        <v>9000</v>
      </c>
      <c r="G62" s="83">
        <f t="shared" ref="G62:I62" si="35">G63</f>
        <v>11000</v>
      </c>
      <c r="H62" s="83">
        <f t="shared" si="35"/>
        <v>11000</v>
      </c>
      <c r="I62" s="83">
        <f t="shared" si="35"/>
        <v>11000</v>
      </c>
      <c r="K62" s="96">
        <f>K63</f>
        <v>39003.370000000003</v>
      </c>
      <c r="L62" s="94"/>
      <c r="M62" s="94"/>
      <c r="N62" s="94"/>
      <c r="O62" s="94"/>
    </row>
    <row r="63" spans="1:15" x14ac:dyDescent="0.25">
      <c r="A63" s="137">
        <v>4</v>
      </c>
      <c r="B63" s="138"/>
      <c r="C63" s="139"/>
      <c r="D63" s="36" t="s">
        <v>97</v>
      </c>
      <c r="E63" s="83">
        <f>E64</f>
        <v>5610.32</v>
      </c>
      <c r="F63" s="83">
        <f>F64</f>
        <v>9000</v>
      </c>
      <c r="G63" s="83">
        <f>G64+G65</f>
        <v>11000</v>
      </c>
      <c r="H63" s="83">
        <f t="shared" ref="H63:I63" si="36">H64+H65</f>
        <v>11000</v>
      </c>
      <c r="I63" s="83">
        <f t="shared" si="36"/>
        <v>11000</v>
      </c>
      <c r="K63" s="96">
        <f>K64</f>
        <v>39003.370000000003</v>
      </c>
      <c r="L63" s="94"/>
      <c r="M63" s="94"/>
      <c r="N63" s="94"/>
      <c r="O63" s="94"/>
    </row>
    <row r="64" spans="1:15" ht="25.5" x14ac:dyDescent="0.25">
      <c r="A64" s="134">
        <v>42</v>
      </c>
      <c r="B64" s="135"/>
      <c r="C64" s="136"/>
      <c r="D64" s="36" t="s">
        <v>96</v>
      </c>
      <c r="E64" s="82">
        <v>5610.32</v>
      </c>
      <c r="F64" s="83">
        <v>9000</v>
      </c>
      <c r="G64" s="83">
        <v>3000</v>
      </c>
      <c r="H64" s="83">
        <v>3000</v>
      </c>
      <c r="I64" s="83">
        <v>3000</v>
      </c>
      <c r="K64" s="96">
        <v>39003.370000000003</v>
      </c>
      <c r="L64" s="94"/>
      <c r="M64" s="94"/>
      <c r="N64" s="94"/>
      <c r="O64" s="94"/>
    </row>
    <row r="65" spans="1:15" x14ac:dyDescent="0.25">
      <c r="A65" s="134">
        <v>45</v>
      </c>
      <c r="B65" s="135"/>
      <c r="C65" s="136"/>
      <c r="D65" s="106" t="s">
        <v>121</v>
      </c>
      <c r="E65" s="82"/>
      <c r="F65" s="83"/>
      <c r="G65" s="83">
        <v>8000</v>
      </c>
      <c r="H65" s="83">
        <v>8000</v>
      </c>
      <c r="I65" s="83">
        <v>8000</v>
      </c>
      <c r="K65" s="96"/>
      <c r="L65" s="94"/>
      <c r="M65" s="94"/>
      <c r="N65" s="94"/>
      <c r="O65" s="94"/>
    </row>
    <row r="66" spans="1:15" ht="25.5" x14ac:dyDescent="0.25">
      <c r="A66" s="140" t="s">
        <v>94</v>
      </c>
      <c r="B66" s="141"/>
      <c r="C66" s="142"/>
      <c r="D66" s="34" t="s">
        <v>99</v>
      </c>
      <c r="E66" s="84">
        <f t="shared" ref="E66:F70" si="37">E67</f>
        <v>40824.78</v>
      </c>
      <c r="F66" s="84">
        <f t="shared" si="37"/>
        <v>44239</v>
      </c>
      <c r="G66" s="84">
        <f t="shared" ref="G66:I66" si="38">G67</f>
        <v>44239</v>
      </c>
      <c r="H66" s="84">
        <f t="shared" si="38"/>
        <v>44239</v>
      </c>
      <c r="I66" s="84">
        <f t="shared" si="38"/>
        <v>44239</v>
      </c>
      <c r="K66" s="93">
        <f t="shared" ref="K66:K70" si="39">K67</f>
        <v>214113.64</v>
      </c>
      <c r="L66" s="94"/>
      <c r="M66" s="94"/>
      <c r="N66" s="94"/>
      <c r="O66" s="94"/>
    </row>
    <row r="67" spans="1:15" ht="25.5" x14ac:dyDescent="0.25">
      <c r="A67" s="143" t="s">
        <v>82</v>
      </c>
      <c r="B67" s="144"/>
      <c r="C67" s="145"/>
      <c r="D67" s="35" t="s">
        <v>92</v>
      </c>
      <c r="E67" s="83">
        <f>E70+E68</f>
        <v>40824.78</v>
      </c>
      <c r="F67" s="83">
        <f t="shared" ref="F67:I67" si="40">F70+F68</f>
        <v>44239</v>
      </c>
      <c r="G67" s="83">
        <f t="shared" si="40"/>
        <v>44239</v>
      </c>
      <c r="H67" s="83">
        <f t="shared" si="40"/>
        <v>44239</v>
      </c>
      <c r="I67" s="83">
        <f t="shared" si="40"/>
        <v>44239</v>
      </c>
      <c r="K67" s="96">
        <f>K70</f>
        <v>214113.64</v>
      </c>
      <c r="L67" s="94"/>
      <c r="M67" s="94"/>
      <c r="N67" s="94"/>
      <c r="O67" s="94"/>
    </row>
    <row r="68" spans="1:15" x14ac:dyDescent="0.25">
      <c r="A68" s="137">
        <v>3</v>
      </c>
      <c r="B68" s="138"/>
      <c r="C68" s="139"/>
      <c r="D68" s="103" t="s">
        <v>10</v>
      </c>
      <c r="E68" s="83">
        <f>E69</f>
        <v>15890.31</v>
      </c>
      <c r="F68" s="83">
        <f t="shared" ref="F68:I68" si="41">F69</f>
        <v>0</v>
      </c>
      <c r="G68" s="83">
        <f t="shared" si="41"/>
        <v>0</v>
      </c>
      <c r="H68" s="83">
        <f t="shared" si="41"/>
        <v>0</v>
      </c>
      <c r="I68" s="83">
        <f t="shared" si="41"/>
        <v>0</v>
      </c>
      <c r="K68" s="96"/>
      <c r="L68" s="94"/>
      <c r="M68" s="94"/>
      <c r="N68" s="94"/>
      <c r="O68" s="94"/>
    </row>
    <row r="69" spans="1:15" x14ac:dyDescent="0.25">
      <c r="A69" s="134">
        <v>32</v>
      </c>
      <c r="B69" s="135"/>
      <c r="C69" s="136"/>
      <c r="D69" s="103" t="s">
        <v>21</v>
      </c>
      <c r="E69" s="83">
        <v>15890.31</v>
      </c>
      <c r="F69" s="83"/>
      <c r="G69" s="83"/>
      <c r="H69" s="83"/>
      <c r="I69" s="83"/>
      <c r="K69" s="96"/>
      <c r="L69" s="94"/>
      <c r="M69" s="94"/>
      <c r="N69" s="94"/>
      <c r="O69" s="94"/>
    </row>
    <row r="70" spans="1:15" x14ac:dyDescent="0.25">
      <c r="A70" s="137">
        <v>4</v>
      </c>
      <c r="B70" s="138"/>
      <c r="C70" s="139"/>
      <c r="D70" s="36" t="s">
        <v>97</v>
      </c>
      <c r="E70" s="83">
        <f t="shared" si="37"/>
        <v>24934.47</v>
      </c>
      <c r="F70" s="83">
        <f t="shared" si="37"/>
        <v>44239</v>
      </c>
      <c r="G70" s="83">
        <f t="shared" ref="G70" si="42">G71</f>
        <v>44239</v>
      </c>
      <c r="H70" s="83">
        <f t="shared" ref="H70" si="43">H71</f>
        <v>44239</v>
      </c>
      <c r="I70" s="83">
        <f t="shared" ref="I70" si="44">I71</f>
        <v>44239</v>
      </c>
      <c r="K70" s="96">
        <f t="shared" si="39"/>
        <v>214113.64</v>
      </c>
      <c r="L70" s="94"/>
      <c r="M70" s="94"/>
      <c r="N70" s="94"/>
      <c r="O70" s="94"/>
    </row>
    <row r="71" spans="1:15" ht="25.5" x14ac:dyDescent="0.25">
      <c r="A71" s="134">
        <v>42</v>
      </c>
      <c r="B71" s="135"/>
      <c r="C71" s="136"/>
      <c r="D71" s="36" t="s">
        <v>96</v>
      </c>
      <c r="E71" s="82">
        <v>24934.47</v>
      </c>
      <c r="F71" s="83">
        <v>44239</v>
      </c>
      <c r="G71" s="83">
        <v>44239</v>
      </c>
      <c r="H71" s="83">
        <v>44239</v>
      </c>
      <c r="I71" s="83">
        <v>44239</v>
      </c>
      <c r="K71" s="96">
        <v>214113.64</v>
      </c>
      <c r="L71" s="94"/>
      <c r="M71" s="94"/>
      <c r="N71" s="94"/>
      <c r="O71" s="94"/>
    </row>
    <row r="72" spans="1:15" ht="25.5" x14ac:dyDescent="0.25">
      <c r="A72" s="140" t="s">
        <v>94</v>
      </c>
      <c r="B72" s="141"/>
      <c r="C72" s="142"/>
      <c r="D72" s="34" t="s">
        <v>100</v>
      </c>
      <c r="E72" s="84">
        <f>E73</f>
        <v>4818.4799999999996</v>
      </c>
      <c r="F72" s="84">
        <f>F73</f>
        <v>4818</v>
      </c>
      <c r="G72" s="84">
        <f t="shared" ref="G72:I72" si="45">G73</f>
        <v>4820</v>
      </c>
      <c r="H72" s="84">
        <f t="shared" si="45"/>
        <v>4820</v>
      </c>
      <c r="I72" s="84">
        <f t="shared" si="45"/>
        <v>4820</v>
      </c>
      <c r="K72" s="93">
        <f>K73</f>
        <v>36304.68</v>
      </c>
      <c r="L72" s="94"/>
      <c r="M72" s="94"/>
      <c r="N72" s="94"/>
      <c r="O72" s="94"/>
    </row>
    <row r="73" spans="1:15" x14ac:dyDescent="0.25">
      <c r="A73" s="143" t="s">
        <v>82</v>
      </c>
      <c r="B73" s="144"/>
      <c r="C73" s="145"/>
      <c r="D73" s="35" t="s">
        <v>87</v>
      </c>
      <c r="E73" s="83">
        <f>E74+E76</f>
        <v>4818.4799999999996</v>
      </c>
      <c r="F73" s="83">
        <f>F74+F76</f>
        <v>4818</v>
      </c>
      <c r="G73" s="83">
        <f t="shared" ref="G73:I73" si="46">G74+G76</f>
        <v>4820</v>
      </c>
      <c r="H73" s="83">
        <f t="shared" si="46"/>
        <v>4820</v>
      </c>
      <c r="I73" s="83">
        <f t="shared" si="46"/>
        <v>4820</v>
      </c>
      <c r="K73" s="96">
        <f>K74+K76</f>
        <v>36304.68</v>
      </c>
      <c r="L73" s="94"/>
      <c r="M73" s="94"/>
      <c r="N73" s="94"/>
      <c r="O73" s="94"/>
    </row>
    <row r="74" spans="1:15" ht="15" customHeight="1" x14ac:dyDescent="0.25">
      <c r="A74" s="137">
        <v>5</v>
      </c>
      <c r="B74" s="138"/>
      <c r="C74" s="139"/>
      <c r="D74" s="36" t="s">
        <v>101</v>
      </c>
      <c r="E74" s="83">
        <f>E75</f>
        <v>3992.2</v>
      </c>
      <c r="F74" s="83">
        <f>F75</f>
        <v>4217</v>
      </c>
      <c r="G74" s="83">
        <f t="shared" ref="G74" si="47">G75</f>
        <v>4456</v>
      </c>
      <c r="H74" s="83">
        <f t="shared" ref="H74" si="48">H75</f>
        <v>4456</v>
      </c>
      <c r="I74" s="83">
        <f t="shared" ref="I74" si="49">I75</f>
        <v>4456</v>
      </c>
      <c r="K74" s="96">
        <f>K75</f>
        <v>28473.200000000001</v>
      </c>
      <c r="L74" s="94"/>
      <c r="M74" s="94"/>
      <c r="N74" s="94"/>
      <c r="O74" s="94"/>
    </row>
    <row r="75" spans="1:15" ht="25.5" x14ac:dyDescent="0.25">
      <c r="A75" s="134">
        <v>54</v>
      </c>
      <c r="B75" s="135"/>
      <c r="C75" s="136"/>
      <c r="D75" s="36" t="s">
        <v>23</v>
      </c>
      <c r="E75" s="82">
        <v>3992.2</v>
      </c>
      <c r="F75" s="83">
        <v>4217</v>
      </c>
      <c r="G75" s="83">
        <v>4456</v>
      </c>
      <c r="H75" s="83">
        <v>4456</v>
      </c>
      <c r="I75" s="83">
        <v>4456</v>
      </c>
      <c r="K75" s="96">
        <v>28473.200000000001</v>
      </c>
      <c r="L75" s="94"/>
      <c r="M75" s="94"/>
      <c r="N75" s="94"/>
      <c r="O75" s="94"/>
    </row>
    <row r="76" spans="1:15" x14ac:dyDescent="0.25">
      <c r="A76" s="137">
        <v>3</v>
      </c>
      <c r="B76" s="138"/>
      <c r="C76" s="139"/>
      <c r="D76" s="36" t="s">
        <v>10</v>
      </c>
      <c r="E76" s="83">
        <f>E77</f>
        <v>826.28</v>
      </c>
      <c r="F76" s="83">
        <f>F77</f>
        <v>601</v>
      </c>
      <c r="G76" s="83">
        <f t="shared" ref="G76:I76" si="50">G77</f>
        <v>364</v>
      </c>
      <c r="H76" s="83">
        <f t="shared" si="50"/>
        <v>364</v>
      </c>
      <c r="I76" s="83">
        <f t="shared" si="50"/>
        <v>364</v>
      </c>
      <c r="K76" s="96">
        <f>K77</f>
        <v>7831.48</v>
      </c>
      <c r="L76" s="94"/>
      <c r="M76" s="94"/>
      <c r="N76" s="94"/>
      <c r="O76" s="94"/>
    </row>
    <row r="77" spans="1:15" x14ac:dyDescent="0.25">
      <c r="A77" s="134">
        <v>34</v>
      </c>
      <c r="B77" s="135"/>
      <c r="C77" s="136"/>
      <c r="D77" s="36" t="s">
        <v>102</v>
      </c>
      <c r="E77" s="82">
        <v>826.28</v>
      </c>
      <c r="F77" s="83">
        <v>601</v>
      </c>
      <c r="G77" s="83">
        <v>364</v>
      </c>
      <c r="H77" s="83">
        <v>364</v>
      </c>
      <c r="I77" s="83">
        <v>364</v>
      </c>
      <c r="K77" s="96">
        <v>7831.48</v>
      </c>
      <c r="L77" s="94"/>
      <c r="M77" s="94"/>
      <c r="N77" s="94"/>
      <c r="O77" s="94"/>
    </row>
    <row r="78" spans="1:15" ht="38.25" customHeight="1" x14ac:dyDescent="0.25">
      <c r="A78" s="140" t="s">
        <v>103</v>
      </c>
      <c r="B78" s="141"/>
      <c r="C78" s="142"/>
      <c r="D78" s="34" t="s">
        <v>104</v>
      </c>
      <c r="E78" s="84">
        <f t="shared" ref="E78:F80" si="51">E79</f>
        <v>7630.47</v>
      </c>
      <c r="F78" s="84">
        <f t="shared" si="51"/>
        <v>10000</v>
      </c>
      <c r="G78" s="84">
        <f t="shared" ref="G78:I78" si="52">G79</f>
        <v>10000</v>
      </c>
      <c r="H78" s="84">
        <f t="shared" si="52"/>
        <v>10000</v>
      </c>
      <c r="I78" s="84">
        <f t="shared" si="52"/>
        <v>10000</v>
      </c>
      <c r="K78" s="93">
        <f t="shared" ref="K78:K80" si="53">K79</f>
        <v>53179.65</v>
      </c>
      <c r="L78" s="94"/>
      <c r="M78" s="94"/>
      <c r="N78" s="94"/>
      <c r="O78" s="94"/>
    </row>
    <row r="79" spans="1:15" ht="25.5" customHeight="1" x14ac:dyDescent="0.25">
      <c r="A79" s="143" t="s">
        <v>82</v>
      </c>
      <c r="B79" s="144"/>
      <c r="C79" s="145"/>
      <c r="D79" s="35" t="s">
        <v>85</v>
      </c>
      <c r="E79" s="83">
        <f t="shared" si="51"/>
        <v>7630.47</v>
      </c>
      <c r="F79" s="83">
        <f t="shared" si="51"/>
        <v>10000</v>
      </c>
      <c r="G79" s="83">
        <f t="shared" ref="G79:I79" si="54">G80</f>
        <v>10000</v>
      </c>
      <c r="H79" s="83">
        <f t="shared" si="54"/>
        <v>10000</v>
      </c>
      <c r="I79" s="83">
        <f t="shared" si="54"/>
        <v>10000</v>
      </c>
      <c r="K79" s="96">
        <f t="shared" si="53"/>
        <v>53179.65</v>
      </c>
      <c r="L79" s="94"/>
      <c r="M79" s="94"/>
      <c r="N79" s="94"/>
      <c r="O79" s="94"/>
    </row>
    <row r="80" spans="1:15" x14ac:dyDescent="0.25">
      <c r="A80" s="137">
        <v>3</v>
      </c>
      <c r="B80" s="138"/>
      <c r="C80" s="139"/>
      <c r="D80" s="36" t="s">
        <v>10</v>
      </c>
      <c r="E80" s="83">
        <f t="shared" si="51"/>
        <v>7630.47</v>
      </c>
      <c r="F80" s="83">
        <f t="shared" si="51"/>
        <v>10000</v>
      </c>
      <c r="G80" s="83">
        <f t="shared" ref="G80:I80" si="55">G81</f>
        <v>10000</v>
      </c>
      <c r="H80" s="83">
        <f t="shared" si="55"/>
        <v>10000</v>
      </c>
      <c r="I80" s="83">
        <f t="shared" si="55"/>
        <v>10000</v>
      </c>
      <c r="K80" s="96">
        <f t="shared" si="53"/>
        <v>53179.65</v>
      </c>
      <c r="L80" s="94"/>
      <c r="M80" s="94"/>
      <c r="N80" s="94"/>
      <c r="O80" s="94"/>
    </row>
    <row r="81" spans="1:15" x14ac:dyDescent="0.25">
      <c r="A81" s="134">
        <v>32</v>
      </c>
      <c r="B81" s="135"/>
      <c r="C81" s="136"/>
      <c r="D81" s="36" t="s">
        <v>21</v>
      </c>
      <c r="E81" s="82">
        <v>7630.47</v>
      </c>
      <c r="F81" s="83">
        <v>10000</v>
      </c>
      <c r="G81" s="83">
        <v>10000</v>
      </c>
      <c r="H81" s="83">
        <v>10000</v>
      </c>
      <c r="I81" s="83">
        <v>10000</v>
      </c>
      <c r="K81" s="96">
        <v>53179.65</v>
      </c>
      <c r="L81" s="94"/>
      <c r="M81" s="94"/>
      <c r="N81" s="94"/>
      <c r="O81" s="94"/>
    </row>
    <row r="82" spans="1:15" ht="51" x14ac:dyDescent="0.25">
      <c r="A82" s="140" t="s">
        <v>103</v>
      </c>
      <c r="B82" s="141"/>
      <c r="C82" s="142"/>
      <c r="D82" s="34" t="s">
        <v>105</v>
      </c>
      <c r="E82" s="84">
        <f>E86+E89+E92+E83</f>
        <v>0</v>
      </c>
      <c r="F82" s="84">
        <f>F86+F89+F92</f>
        <v>150000</v>
      </c>
      <c r="G82" s="84">
        <f t="shared" ref="G82:I82" si="56">G86+G89+G92</f>
        <v>150000</v>
      </c>
      <c r="H82" s="84">
        <f t="shared" si="56"/>
        <v>150000</v>
      </c>
      <c r="I82" s="84">
        <f t="shared" si="56"/>
        <v>150000</v>
      </c>
      <c r="K82" s="93">
        <f>K86+K89+K92+K83</f>
        <v>77583</v>
      </c>
      <c r="L82" s="94"/>
      <c r="M82" s="94"/>
      <c r="N82" s="94"/>
      <c r="O82" s="94"/>
    </row>
    <row r="83" spans="1:15" x14ac:dyDescent="0.25">
      <c r="A83" s="143" t="s">
        <v>82</v>
      </c>
      <c r="B83" s="144"/>
      <c r="C83" s="145"/>
      <c r="D83" s="39" t="s">
        <v>87</v>
      </c>
      <c r="E83" s="82">
        <f>E84</f>
        <v>0</v>
      </c>
      <c r="F83" s="84"/>
      <c r="G83" s="84"/>
      <c r="H83" s="84"/>
      <c r="I83" s="84"/>
      <c r="K83" s="96">
        <f>K84</f>
        <v>27379</v>
      </c>
      <c r="L83" s="94"/>
      <c r="M83" s="94"/>
      <c r="N83" s="94"/>
      <c r="O83" s="94"/>
    </row>
    <row r="84" spans="1:15" x14ac:dyDescent="0.25">
      <c r="A84" s="137">
        <v>3</v>
      </c>
      <c r="B84" s="138"/>
      <c r="C84" s="139"/>
      <c r="D84" s="38" t="s">
        <v>10</v>
      </c>
      <c r="E84" s="82">
        <f>E85</f>
        <v>0</v>
      </c>
      <c r="F84" s="84"/>
      <c r="G84" s="84"/>
      <c r="H84" s="84"/>
      <c r="I84" s="84"/>
      <c r="K84" s="96">
        <f>K85</f>
        <v>27379</v>
      </c>
      <c r="L84" s="94"/>
      <c r="M84" s="94"/>
      <c r="N84" s="94"/>
      <c r="O84" s="94"/>
    </row>
    <row r="85" spans="1:15" x14ac:dyDescent="0.25">
      <c r="A85" s="134">
        <v>32</v>
      </c>
      <c r="B85" s="135"/>
      <c r="C85" s="136"/>
      <c r="D85" s="38" t="s">
        <v>21</v>
      </c>
      <c r="E85" s="82">
        <v>0</v>
      </c>
      <c r="F85" s="84"/>
      <c r="G85" s="84"/>
      <c r="H85" s="84"/>
      <c r="I85" s="84"/>
      <c r="K85" s="96">
        <v>27379</v>
      </c>
      <c r="L85" s="94"/>
      <c r="M85" s="94"/>
      <c r="N85" s="94"/>
      <c r="O85" s="94"/>
    </row>
    <row r="86" spans="1:15" ht="25.5" x14ac:dyDescent="0.25">
      <c r="A86" s="143" t="s">
        <v>82</v>
      </c>
      <c r="B86" s="144"/>
      <c r="C86" s="145"/>
      <c r="D86" s="35" t="s">
        <v>85</v>
      </c>
      <c r="E86" s="83">
        <f>E87</f>
        <v>0</v>
      </c>
      <c r="F86" s="83">
        <f>F87</f>
        <v>0</v>
      </c>
      <c r="G86" s="83">
        <f t="shared" ref="G86:I86" si="57">G87</f>
        <v>0</v>
      </c>
      <c r="H86" s="83">
        <f t="shared" si="57"/>
        <v>0</v>
      </c>
      <c r="I86" s="83">
        <f t="shared" si="57"/>
        <v>0</v>
      </c>
      <c r="K86" s="96">
        <f>K87</f>
        <v>0</v>
      </c>
      <c r="L86" s="94"/>
      <c r="M86" s="94"/>
      <c r="N86" s="94"/>
      <c r="O86" s="94"/>
    </row>
    <row r="87" spans="1:15" x14ac:dyDescent="0.25">
      <c r="A87" s="137">
        <v>3</v>
      </c>
      <c r="B87" s="138"/>
      <c r="C87" s="139"/>
      <c r="D87" s="36" t="s">
        <v>10</v>
      </c>
      <c r="E87" s="83">
        <f>E88</f>
        <v>0</v>
      </c>
      <c r="F87" s="83">
        <f>F88</f>
        <v>0</v>
      </c>
      <c r="G87" s="83">
        <f t="shared" ref="G87" si="58">G88</f>
        <v>0</v>
      </c>
      <c r="H87" s="83">
        <f t="shared" ref="H87" si="59">H88</f>
        <v>0</v>
      </c>
      <c r="I87" s="83">
        <f t="shared" ref="I87" si="60">I88</f>
        <v>0</v>
      </c>
      <c r="K87" s="96">
        <f>K88</f>
        <v>0</v>
      </c>
      <c r="L87" s="94"/>
      <c r="M87" s="94"/>
      <c r="N87" s="94"/>
      <c r="O87" s="94"/>
    </row>
    <row r="88" spans="1:15" x14ac:dyDescent="0.25">
      <c r="A88" s="134">
        <v>32</v>
      </c>
      <c r="B88" s="135"/>
      <c r="C88" s="136"/>
      <c r="D88" s="36" t="s">
        <v>21</v>
      </c>
      <c r="E88" s="82">
        <v>0</v>
      </c>
      <c r="F88" s="83">
        <v>0</v>
      </c>
      <c r="G88" s="83">
        <v>0</v>
      </c>
      <c r="H88" s="83">
        <v>0</v>
      </c>
      <c r="I88" s="83">
        <v>0</v>
      </c>
      <c r="K88" s="96"/>
      <c r="L88" s="94"/>
      <c r="M88" s="94"/>
      <c r="N88" s="94"/>
      <c r="O88" s="94"/>
    </row>
    <row r="89" spans="1:15" ht="25.5" x14ac:dyDescent="0.25">
      <c r="A89" s="143" t="s">
        <v>82</v>
      </c>
      <c r="B89" s="144"/>
      <c r="C89" s="145"/>
      <c r="D89" s="35" t="s">
        <v>92</v>
      </c>
      <c r="E89" s="83">
        <f>E90</f>
        <v>0</v>
      </c>
      <c r="F89" s="83">
        <f>F90</f>
        <v>150000</v>
      </c>
      <c r="G89" s="83">
        <f t="shared" ref="G89:I89" si="61">G90</f>
        <v>150000</v>
      </c>
      <c r="H89" s="83">
        <f t="shared" si="61"/>
        <v>150000</v>
      </c>
      <c r="I89" s="83">
        <f t="shared" si="61"/>
        <v>150000</v>
      </c>
      <c r="K89" s="96">
        <f>K90</f>
        <v>0</v>
      </c>
      <c r="L89" s="94"/>
      <c r="M89" s="94"/>
      <c r="N89" s="94"/>
      <c r="O89" s="94"/>
    </row>
    <row r="90" spans="1:15" ht="15" customHeight="1" x14ac:dyDescent="0.25">
      <c r="A90" s="137">
        <v>3</v>
      </c>
      <c r="B90" s="138"/>
      <c r="C90" s="139"/>
      <c r="D90" s="36" t="s">
        <v>10</v>
      </c>
      <c r="E90" s="83">
        <f>E91</f>
        <v>0</v>
      </c>
      <c r="F90" s="83">
        <f>F91</f>
        <v>150000</v>
      </c>
      <c r="G90" s="83">
        <f t="shared" ref="G90" si="62">G91</f>
        <v>150000</v>
      </c>
      <c r="H90" s="83">
        <f t="shared" ref="H90" si="63">H91</f>
        <v>150000</v>
      </c>
      <c r="I90" s="83">
        <f t="shared" ref="I90" si="64">I91</f>
        <v>150000</v>
      </c>
      <c r="K90" s="96">
        <f>K91</f>
        <v>0</v>
      </c>
      <c r="L90" s="94"/>
      <c r="M90" s="94"/>
      <c r="N90" s="94"/>
      <c r="O90" s="94"/>
    </row>
    <row r="91" spans="1:15" x14ac:dyDescent="0.25">
      <c r="A91" s="134">
        <v>32</v>
      </c>
      <c r="B91" s="135"/>
      <c r="C91" s="136"/>
      <c r="D91" s="36" t="s">
        <v>21</v>
      </c>
      <c r="E91" s="82"/>
      <c r="F91" s="83">
        <v>150000</v>
      </c>
      <c r="G91" s="83">
        <v>150000</v>
      </c>
      <c r="H91" s="83">
        <v>150000</v>
      </c>
      <c r="I91" s="83">
        <v>150000</v>
      </c>
      <c r="K91" s="96"/>
      <c r="L91" s="94"/>
      <c r="M91" s="94"/>
      <c r="N91" s="94"/>
      <c r="O91" s="94"/>
    </row>
    <row r="92" spans="1:15" x14ac:dyDescent="0.25">
      <c r="A92" s="143" t="s">
        <v>82</v>
      </c>
      <c r="B92" s="144"/>
      <c r="C92" s="145"/>
      <c r="D92" s="35" t="s">
        <v>106</v>
      </c>
      <c r="E92" s="83">
        <f>E93</f>
        <v>0</v>
      </c>
      <c r="F92" s="83">
        <f>F93</f>
        <v>0</v>
      </c>
      <c r="G92" s="83">
        <f t="shared" ref="G92:I92" si="65">G93</f>
        <v>0</v>
      </c>
      <c r="H92" s="83">
        <f t="shared" si="65"/>
        <v>0</v>
      </c>
      <c r="I92" s="83">
        <f t="shared" si="65"/>
        <v>0</v>
      </c>
      <c r="K92" s="96">
        <f>K93</f>
        <v>50204</v>
      </c>
      <c r="L92" s="94"/>
      <c r="M92" s="94"/>
      <c r="N92" s="94"/>
      <c r="O92" s="94"/>
    </row>
    <row r="93" spans="1:15" x14ac:dyDescent="0.25">
      <c r="A93" s="137">
        <v>3</v>
      </c>
      <c r="B93" s="138"/>
      <c r="C93" s="139"/>
      <c r="D93" s="36" t="s">
        <v>10</v>
      </c>
      <c r="E93" s="83">
        <f>E94</f>
        <v>0</v>
      </c>
      <c r="F93" s="83">
        <f>F94</f>
        <v>0</v>
      </c>
      <c r="G93" s="83">
        <f t="shared" ref="G93" si="66">G94</f>
        <v>0</v>
      </c>
      <c r="H93" s="83">
        <f t="shared" ref="H93" si="67">H94</f>
        <v>0</v>
      </c>
      <c r="I93" s="83">
        <f t="shared" ref="I93" si="68">I94</f>
        <v>0</v>
      </c>
      <c r="K93" s="96">
        <f>K94</f>
        <v>50204</v>
      </c>
      <c r="L93" s="94"/>
      <c r="M93" s="94"/>
      <c r="N93" s="94"/>
      <c r="O93" s="94"/>
    </row>
    <row r="94" spans="1:15" x14ac:dyDescent="0.25">
      <c r="A94" s="134">
        <v>32</v>
      </c>
      <c r="B94" s="135"/>
      <c r="C94" s="136"/>
      <c r="D94" s="36" t="s">
        <v>21</v>
      </c>
      <c r="E94" s="82">
        <v>0</v>
      </c>
      <c r="F94" s="83">
        <v>0</v>
      </c>
      <c r="G94" s="83">
        <v>0</v>
      </c>
      <c r="H94" s="83">
        <v>0</v>
      </c>
      <c r="I94" s="83">
        <v>0</v>
      </c>
      <c r="K94" s="96">
        <v>50204</v>
      </c>
      <c r="L94" s="94"/>
      <c r="M94" s="94"/>
      <c r="N94" s="94"/>
      <c r="O94" s="94"/>
    </row>
    <row r="95" spans="1:15" x14ac:dyDescent="0.25">
      <c r="A95" s="140" t="s">
        <v>103</v>
      </c>
      <c r="B95" s="141"/>
      <c r="C95" s="142"/>
      <c r="D95" s="34" t="s">
        <v>107</v>
      </c>
      <c r="E95" s="84">
        <f>E96+E99</f>
        <v>23868.739999999998</v>
      </c>
      <c r="F95" s="84">
        <f>F96+F99</f>
        <v>23956</v>
      </c>
      <c r="G95" s="84">
        <f t="shared" ref="G95:I95" si="69">G96+G99</f>
        <v>20800</v>
      </c>
      <c r="H95" s="84">
        <f t="shared" si="69"/>
        <v>20800</v>
      </c>
      <c r="I95" s="84">
        <f t="shared" si="69"/>
        <v>20800</v>
      </c>
      <c r="K95" s="93">
        <f>K96+K99</f>
        <v>13282.5</v>
      </c>
      <c r="L95" s="94"/>
      <c r="M95" s="94"/>
      <c r="N95" s="94"/>
      <c r="O95" s="94"/>
    </row>
    <row r="96" spans="1:15" x14ac:dyDescent="0.25">
      <c r="A96" s="143" t="s">
        <v>82</v>
      </c>
      <c r="B96" s="144"/>
      <c r="C96" s="145"/>
      <c r="D96" s="35" t="s">
        <v>87</v>
      </c>
      <c r="E96" s="83">
        <f>E97</f>
        <v>2358.2800000000002</v>
      </c>
      <c r="F96" s="83">
        <f>F97</f>
        <v>5000</v>
      </c>
      <c r="G96" s="83">
        <f t="shared" ref="G96:I96" si="70">G97</f>
        <v>0</v>
      </c>
      <c r="H96" s="83">
        <f t="shared" si="70"/>
        <v>0</v>
      </c>
      <c r="I96" s="83">
        <f t="shared" si="70"/>
        <v>0</v>
      </c>
      <c r="K96" s="96">
        <f>K97</f>
        <v>13282.5</v>
      </c>
      <c r="L96" s="94"/>
      <c r="M96" s="94"/>
      <c r="N96" s="94"/>
      <c r="O96" s="94"/>
    </row>
    <row r="97" spans="1:15" x14ac:dyDescent="0.25">
      <c r="A97" s="137">
        <v>3</v>
      </c>
      <c r="B97" s="138"/>
      <c r="C97" s="139"/>
      <c r="D97" s="36" t="s">
        <v>10</v>
      </c>
      <c r="E97" s="83">
        <f>E98</f>
        <v>2358.2800000000002</v>
      </c>
      <c r="F97" s="83">
        <f>F98</f>
        <v>5000</v>
      </c>
      <c r="G97" s="83">
        <f t="shared" ref="G97:I97" si="71">G98</f>
        <v>0</v>
      </c>
      <c r="H97" s="83">
        <f t="shared" si="71"/>
        <v>0</v>
      </c>
      <c r="I97" s="83">
        <f t="shared" si="71"/>
        <v>0</v>
      </c>
      <c r="K97" s="96">
        <f>K98</f>
        <v>13282.5</v>
      </c>
      <c r="L97" s="94"/>
      <c r="M97" s="94"/>
      <c r="N97" s="94"/>
      <c r="O97" s="94"/>
    </row>
    <row r="98" spans="1:15" x14ac:dyDescent="0.25">
      <c r="A98" s="134">
        <v>32</v>
      </c>
      <c r="B98" s="135"/>
      <c r="C98" s="136"/>
      <c r="D98" s="36" t="s">
        <v>21</v>
      </c>
      <c r="E98" s="82">
        <v>2358.2800000000002</v>
      </c>
      <c r="F98" s="83">
        <v>5000</v>
      </c>
      <c r="G98" s="83">
        <v>0</v>
      </c>
      <c r="H98" s="83">
        <v>0</v>
      </c>
      <c r="I98" s="83">
        <v>0</v>
      </c>
      <c r="K98" s="96">
        <v>13282.5</v>
      </c>
      <c r="L98" s="94"/>
      <c r="M98" s="94"/>
      <c r="N98" s="94"/>
      <c r="O98" s="94"/>
    </row>
    <row r="99" spans="1:15" ht="25.5" x14ac:dyDescent="0.25">
      <c r="A99" s="143" t="s">
        <v>82</v>
      </c>
      <c r="B99" s="144"/>
      <c r="C99" s="145"/>
      <c r="D99" s="35" t="s">
        <v>92</v>
      </c>
      <c r="E99" s="83">
        <f>E100</f>
        <v>21510.46</v>
      </c>
      <c r="F99" s="83">
        <f>F100</f>
        <v>18956</v>
      </c>
      <c r="G99" s="83">
        <f t="shared" ref="G99:I99" si="72">G100</f>
        <v>20800</v>
      </c>
      <c r="H99" s="83">
        <f t="shared" si="72"/>
        <v>20800</v>
      </c>
      <c r="I99" s="83">
        <f t="shared" si="72"/>
        <v>20800</v>
      </c>
      <c r="K99" s="96">
        <f>K100</f>
        <v>0</v>
      </c>
      <c r="L99" s="94"/>
      <c r="M99" s="94"/>
      <c r="N99" s="94"/>
      <c r="O99" s="94"/>
    </row>
    <row r="100" spans="1:15" x14ac:dyDescent="0.25">
      <c r="A100" s="137">
        <v>3</v>
      </c>
      <c r="B100" s="138"/>
      <c r="C100" s="139"/>
      <c r="D100" s="36" t="s">
        <v>10</v>
      </c>
      <c r="E100" s="83">
        <f>E101</f>
        <v>21510.46</v>
      </c>
      <c r="F100" s="83">
        <f>F101</f>
        <v>18956</v>
      </c>
      <c r="G100" s="83">
        <f t="shared" ref="G100" si="73">G101</f>
        <v>20800</v>
      </c>
      <c r="H100" s="83">
        <f t="shared" ref="H100" si="74">H101</f>
        <v>20800</v>
      </c>
      <c r="I100" s="83">
        <f t="shared" ref="I100" si="75">I101</f>
        <v>20800</v>
      </c>
      <c r="K100" s="96">
        <f>K101</f>
        <v>0</v>
      </c>
      <c r="L100" s="94"/>
      <c r="M100" s="94"/>
      <c r="N100" s="94"/>
      <c r="O100" s="94"/>
    </row>
    <row r="101" spans="1:15" x14ac:dyDescent="0.25">
      <c r="A101" s="134">
        <v>32</v>
      </c>
      <c r="B101" s="135"/>
      <c r="C101" s="136"/>
      <c r="D101" s="36" t="s">
        <v>21</v>
      </c>
      <c r="E101" s="82">
        <v>21510.46</v>
      </c>
      <c r="F101" s="83">
        <v>18956</v>
      </c>
      <c r="G101" s="83">
        <v>20800</v>
      </c>
      <c r="H101" s="83">
        <v>20800</v>
      </c>
      <c r="I101" s="83">
        <v>20800</v>
      </c>
      <c r="K101" s="96"/>
      <c r="L101" s="94"/>
      <c r="M101" s="94"/>
      <c r="N101" s="94"/>
      <c r="O101" s="94"/>
    </row>
    <row r="102" spans="1:15" x14ac:dyDescent="0.25">
      <c r="K102" s="94"/>
      <c r="L102" s="94"/>
      <c r="M102" s="94"/>
      <c r="N102" s="94"/>
      <c r="O102" s="94"/>
    </row>
    <row r="103" spans="1:15" x14ac:dyDescent="0.25">
      <c r="K103" s="94"/>
      <c r="L103" s="94"/>
      <c r="M103" s="94"/>
      <c r="N103" s="94"/>
      <c r="O103" s="94"/>
    </row>
    <row r="104" spans="1:15" x14ac:dyDescent="0.25">
      <c r="K104" s="94"/>
      <c r="L104" s="94"/>
      <c r="M104" s="94"/>
      <c r="N104" s="94"/>
      <c r="O104" s="94"/>
    </row>
    <row r="105" spans="1:15" x14ac:dyDescent="0.25">
      <c r="K105" s="94"/>
      <c r="L105" s="94"/>
      <c r="M105" s="94"/>
      <c r="N105" s="94"/>
      <c r="O105" s="94"/>
    </row>
    <row r="106" spans="1:15" x14ac:dyDescent="0.25">
      <c r="K106" s="94"/>
      <c r="L106" s="94"/>
      <c r="M106" s="94"/>
      <c r="N106" s="94"/>
      <c r="O106" s="94"/>
    </row>
    <row r="107" spans="1:15" x14ac:dyDescent="0.25">
      <c r="K107" s="94"/>
      <c r="L107" s="94"/>
      <c r="M107" s="94"/>
      <c r="N107" s="94"/>
      <c r="O107" s="94"/>
    </row>
    <row r="108" spans="1:15" x14ac:dyDescent="0.25">
      <c r="K108" s="94"/>
      <c r="L108" s="94"/>
      <c r="M108" s="94"/>
      <c r="N108" s="94"/>
      <c r="O108" s="94"/>
    </row>
  </sheetData>
  <mergeCells count="99">
    <mergeCell ref="A25:C25"/>
    <mergeCell ref="A26:C26"/>
    <mergeCell ref="A27:C27"/>
    <mergeCell ref="A64:C64"/>
    <mergeCell ref="A66:C66"/>
    <mergeCell ref="A53:C53"/>
    <mergeCell ref="A54:C54"/>
    <mergeCell ref="A55:C55"/>
    <mergeCell ref="A57:C57"/>
    <mergeCell ref="A56:C56"/>
    <mergeCell ref="A48:C48"/>
    <mergeCell ref="A49:C49"/>
    <mergeCell ref="A61:C61"/>
    <mergeCell ref="A65:C65"/>
    <mergeCell ref="A86:C86"/>
    <mergeCell ref="A87:C87"/>
    <mergeCell ref="A76:C76"/>
    <mergeCell ref="A77:C77"/>
    <mergeCell ref="A78:C78"/>
    <mergeCell ref="A79:C79"/>
    <mergeCell ref="A80:C80"/>
    <mergeCell ref="A84:C84"/>
    <mergeCell ref="A85:C85"/>
    <mergeCell ref="A83:C83"/>
    <mergeCell ref="A82:C82"/>
    <mergeCell ref="A88:C88"/>
    <mergeCell ref="A89:C89"/>
    <mergeCell ref="A90:C90"/>
    <mergeCell ref="A91:C91"/>
    <mergeCell ref="A92:C92"/>
    <mergeCell ref="A99:C99"/>
    <mergeCell ref="A100:C100"/>
    <mergeCell ref="A101:C101"/>
    <mergeCell ref="A93:C93"/>
    <mergeCell ref="A94:C94"/>
    <mergeCell ref="A95:C95"/>
    <mergeCell ref="A96:C96"/>
    <mergeCell ref="A97:C97"/>
    <mergeCell ref="A98:C98"/>
    <mergeCell ref="A72:C72"/>
    <mergeCell ref="A73:C73"/>
    <mergeCell ref="A74:C74"/>
    <mergeCell ref="A75:C75"/>
    <mergeCell ref="A81:C81"/>
    <mergeCell ref="A70:C70"/>
    <mergeCell ref="A71:C71"/>
    <mergeCell ref="A58:C58"/>
    <mergeCell ref="A59:C59"/>
    <mergeCell ref="A60:C60"/>
    <mergeCell ref="A62:C62"/>
    <mergeCell ref="A63:C63"/>
    <mergeCell ref="A68:C68"/>
    <mergeCell ref="A69:C69"/>
    <mergeCell ref="A67:C67"/>
    <mergeCell ref="A50:C50"/>
    <mergeCell ref="A51:C51"/>
    <mergeCell ref="A52:C52"/>
    <mergeCell ref="A6:C6"/>
    <mergeCell ref="A7:C7"/>
    <mergeCell ref="A11:C11"/>
    <mergeCell ref="A42:C42"/>
    <mergeCell ref="A12:C12"/>
    <mergeCell ref="A13:C13"/>
    <mergeCell ref="A14:C14"/>
    <mergeCell ref="A15:C15"/>
    <mergeCell ref="A16:C16"/>
    <mergeCell ref="A21:C21"/>
    <mergeCell ref="A22:C22"/>
    <mergeCell ref="A23:C23"/>
    <mergeCell ref="A24:C24"/>
    <mergeCell ref="A3:I3"/>
    <mergeCell ref="A5:C5"/>
    <mergeCell ref="A1:J1"/>
    <mergeCell ref="A8:C8"/>
    <mergeCell ref="A9:C9"/>
    <mergeCell ref="A29:C29"/>
    <mergeCell ref="A38:C38"/>
    <mergeCell ref="A10:C10"/>
    <mergeCell ref="A30:C30"/>
    <mergeCell ref="A31:C31"/>
    <mergeCell ref="A32:C32"/>
    <mergeCell ref="A33:C33"/>
    <mergeCell ref="A34:C34"/>
    <mergeCell ref="A35:C35"/>
    <mergeCell ref="A37:C37"/>
    <mergeCell ref="A17:C17"/>
    <mergeCell ref="A18:C18"/>
    <mergeCell ref="A19:C19"/>
    <mergeCell ref="A20:C20"/>
    <mergeCell ref="A28:C28"/>
    <mergeCell ref="A36:C36"/>
    <mergeCell ref="A47:C47"/>
    <mergeCell ref="A46:C46"/>
    <mergeCell ref="A44:C44"/>
    <mergeCell ref="A45:C45"/>
    <mergeCell ref="A39:C39"/>
    <mergeCell ref="A40:C40"/>
    <mergeCell ref="A41:C41"/>
    <mergeCell ref="A43:C43"/>
  </mergeCells>
  <pageMargins left="0.7" right="0.7" top="0.75" bottom="0.75" header="0.3" footer="0.3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2024-10-28T11:42:24Z</cp:lastPrinted>
  <dcterms:created xsi:type="dcterms:W3CDTF">2022-08-12T12:51:27Z</dcterms:created>
  <dcterms:modified xsi:type="dcterms:W3CDTF">2024-10-28T13:21:15Z</dcterms:modified>
</cp:coreProperties>
</file>