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<sst xmlns="http://schemas.openxmlformats.org/spreadsheetml/2006/main" count="140" uniqueCount="130">
  <si>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</si>
  <si>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</si>
  <si>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</si>
  <si>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</si>
  <si>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</si>
  <si>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</si>
  <si>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</si>
  <si>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</si>
  <si>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</si>
  <si>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</si>
  <si>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</si>
  <si>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</si>
  <si>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Literatura(publikac.,časopisi,knjige)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</si>
  <si>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</si>
  <si>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</si>
  <si>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</si>
  <si>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</si>
  <si>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</si>
  <si>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</si>
  <si>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</si>
  <si>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</si>
  <si>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</si>
  <si>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</si>
  <si>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</si>
  <si>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</si>
  <si>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</si>
  <si>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</si>
  <si>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</si>
  <si>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</si>
  <si>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</si>
  <si>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</si>
  <si>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</si>
  <si>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</si>
  <si>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</si>
  <si>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</si>
  <si>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</si>
  <si>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</si>
  <si>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</si>
  <si>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</si>
  <si>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</si>
  <si>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</si>
  <si>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</si>
  <si>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</si>
  <si>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</si>
  <si>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</si>
  <si>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</si>
  <si>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</si>
  <si>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</si>
  <si>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</si>
  <si>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</si>
  <si>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</si>
  <si>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</si>
  <si>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</si>
  <si>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</si>
  <si>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</si>
  <si>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</si>
  <si>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</si>
  <si>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</si>
  <si>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</si>
  <si>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</si>
  <si>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Zgrade znan. i obraz. institucija</t>
  </si>
  <si>
    <t>Postrojenja i oprema</t>
  </si>
  <si>
    <t>Uredska oprema i namještaj</t>
  </si>
  <si>
    <t>Računala i računalna oprema</t>
  </si>
  <si>
    <t>Uredski namještaj</t>
  </si>
  <si>
    <t>Knjige</t>
  </si>
  <si>
    <t>Knjige u knjižnicama</t>
  </si>
  <si>
    <t>SVEUKUPNO TROŠKOVI:</t>
  </si>
  <si>
    <t>Računovođa:</t>
  </si>
  <si>
    <t>Ravnatelj:</t>
  </si>
  <si>
    <t xml:space="preserve">Gradski proračun </t>
  </si>
  <si>
    <t>Vlastiti prihodi</t>
  </si>
  <si>
    <t>Ostale usluge tek.i inv.održavanja</t>
  </si>
  <si>
    <t>I. OSNOVNA ŠKOLA VRBOVEC</t>
  </si>
  <si>
    <t>Ružica Knapić</t>
  </si>
  <si>
    <t>Lož ulje-Preseka</t>
  </si>
  <si>
    <t>Ost.usl.-pregledi po zakonu</t>
  </si>
  <si>
    <t>Deratizacija i dezinsekcija</t>
  </si>
  <si>
    <t>Rashodi poslovanja</t>
  </si>
  <si>
    <t>3 i 4</t>
  </si>
  <si>
    <t>Ukupno</t>
  </si>
  <si>
    <t>Ostale nak.troškova zaposlen.</t>
  </si>
  <si>
    <t>Nakn.za kor.privatnog aut.u sl.svrhe</t>
  </si>
  <si>
    <t>Službena,radna i zašt.odj.i obuća</t>
  </si>
  <si>
    <t>Nastavna pomagala</t>
  </si>
  <si>
    <t>Premije osiguranja</t>
  </si>
  <si>
    <t>Žarko Popović</t>
  </si>
  <si>
    <t>Donacije</t>
  </si>
  <si>
    <t>Sufinanc.</t>
  </si>
  <si>
    <t>Šifra</t>
  </si>
  <si>
    <t>Naknade osobama izvan rad.odn</t>
  </si>
  <si>
    <t>Usluge ažur.računalnih baza</t>
  </si>
  <si>
    <t>Uređaji,strojevi i ostala oprema</t>
  </si>
  <si>
    <t>Strojevi</t>
  </si>
  <si>
    <t>Naknade troškova-stručno osposob.</t>
  </si>
  <si>
    <t>Namirnice za školsku kuhinju</t>
  </si>
  <si>
    <t>Sportska i glazbena oprema</t>
  </si>
  <si>
    <t>Sportska oprema</t>
  </si>
  <si>
    <t>Uređaji</t>
  </si>
  <si>
    <t>PROJEKCIJA PLANA ZA 2021.</t>
  </si>
  <si>
    <t xml:space="preserve">                                             FINANCIJSKI PLAN 2020. - 2022. GODINA</t>
  </si>
  <si>
    <t>PLAN ZA 2020.</t>
  </si>
  <si>
    <t>PROJEKCIJA PLANA ZA 2022.</t>
  </si>
  <si>
    <t>U Vrbovcu, 15.10.2019.</t>
  </si>
  <si>
    <t>Zakupnine i najamnine</t>
  </si>
  <si>
    <t>Zakupnine i najamnine za opremu</t>
  </si>
  <si>
    <t>Nematerijalna proizvedena imovina</t>
  </si>
  <si>
    <t>Ulaganje u računalne programe</t>
  </si>
  <si>
    <t>Pomoći</t>
  </si>
  <si>
    <t>Rashodi za zaposlene</t>
  </si>
  <si>
    <t>Plaće za redovan rad</t>
  </si>
  <si>
    <t>Ostali rashodi za zaposlene</t>
  </si>
  <si>
    <t>Plaće</t>
  </si>
  <si>
    <t>Plaće za zaposlene</t>
  </si>
  <si>
    <t>Plaće za prekovremeni rad</t>
  </si>
  <si>
    <t>Plaće za poseben uvjete rada</t>
  </si>
  <si>
    <t>Nagrade</t>
  </si>
  <si>
    <t>Darovi</t>
  </si>
  <si>
    <t>Naknada za bolest,smrt, invalidnost</t>
  </si>
  <si>
    <t>Regres</t>
  </si>
  <si>
    <t>Doprinosi na plaće</t>
  </si>
  <si>
    <t>Dop. za obvezno zdrav. osig.</t>
  </si>
  <si>
    <t>Naknada za prijevoz</t>
  </si>
  <si>
    <t>Prijevoz na posao i s posla</t>
  </si>
  <si>
    <t>Pristojbe i naknade</t>
  </si>
  <si>
    <t>Naknada zbog nezap. Inavalida</t>
  </si>
  <si>
    <t>Klasa: 400-02/19-01/530</t>
  </si>
  <si>
    <t>Ur.broj: 238/32-26-19-01</t>
  </si>
  <si>
    <t>Reprezentacija</t>
  </si>
  <si>
    <t>GRAD
(školska sheme, asistenti,
dan učitelja,socijala)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</si>
</sst>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[$-41A]d\.\ mmmm\ yyyy"/>
    <numFmt numFmtId="173" formatCode="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4" fontId="2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3" fontId="2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8.140625" style="2" customWidth="1"/>
    <col min="2" max="2" width="33.00390625" style="2" bestFit="1" customWidth="1"/>
    <col min="3" max="3" width="14.00390625" style="3" customWidth="1"/>
    <col min="4" max="4" width="12.7109375" style="3" customWidth="1"/>
    <col min="5" max="5" width="10.140625" style="30" customWidth="1"/>
    <col min="6" max="6" width="11.28125" style="30" customWidth="1"/>
    <col min="7" max="7" width="8.28125" style="30" customWidth="1"/>
    <col min="8" max="9" width="9.7109375" style="3" customWidth="1"/>
    <col min="10" max="10" width="12.140625" style="3" customWidth="1"/>
    <col min="11" max="11" width="12.7109375" style="3" customWidth="1"/>
    <col min="12" max="16384" width="9.140625" style="2" customWidth="1"/>
  </cols>
  <sheetData>
    <row r="1" ht="15.75">
      <c r="A1" s="1" t="s">
        <v>73</v>
      </c>
    </row>
    <row r="2" ht="15.75">
      <c r="A2" s="2" t="s">
        <v>126</v>
      </c>
    </row>
    <row r="3" spans="1:11" ht="15.75">
      <c r="A3" s="59" t="s">
        <v>127</v>
      </c>
      <c r="B3" s="58"/>
      <c r="C3" s="61" t="s">
        <v>100</v>
      </c>
      <c r="D3" s="61"/>
      <c r="E3" s="61"/>
      <c r="F3" s="61"/>
      <c r="G3" s="61"/>
      <c r="H3" s="61"/>
      <c r="I3" s="61"/>
      <c r="J3" s="61"/>
      <c r="K3" s="61"/>
    </row>
    <row r="5" ht="17.25" customHeight="1"/>
    <row r="6" ht="2.25" customHeight="1"/>
    <row r="7" spans="1:11" ht="70.5" customHeight="1">
      <c r="A7" s="45" t="s">
        <v>89</v>
      </c>
      <c r="B7" s="45" t="s">
        <v>0</v>
      </c>
      <c r="C7" s="40" t="s">
        <v>101</v>
      </c>
      <c r="D7" s="41" t="s">
        <v>70</v>
      </c>
      <c r="E7" s="42" t="s">
        <v>71</v>
      </c>
      <c r="F7" s="42" t="s">
        <v>108</v>
      </c>
      <c r="G7" s="43" t="s">
        <v>87</v>
      </c>
      <c r="H7" s="44" t="s">
        <v>88</v>
      </c>
      <c r="I7" s="60" t="s">
        <v>129</v>
      </c>
      <c r="J7" s="47" t="s">
        <v>99</v>
      </c>
      <c r="K7" s="47" t="s">
        <v>102</v>
      </c>
    </row>
    <row r="8" spans="1:11" ht="19.5" customHeight="1">
      <c r="A8" s="18"/>
      <c r="B8" s="18"/>
      <c r="C8" s="4"/>
      <c r="D8" s="4"/>
      <c r="E8" s="19"/>
      <c r="F8" s="19"/>
      <c r="G8" s="19"/>
      <c r="H8" s="4"/>
      <c r="I8" s="4"/>
      <c r="J8" s="4"/>
      <c r="K8" s="4"/>
    </row>
    <row r="9" spans="1:11" s="27" customFormat="1" ht="19.5" customHeight="1">
      <c r="A9" s="23" t="s">
        <v>79</v>
      </c>
      <c r="B9" s="24" t="s">
        <v>80</v>
      </c>
      <c r="C9" s="25">
        <f>D9+E9+F9+G9+H9+I9</f>
        <v>14830030</v>
      </c>
      <c r="D9" s="7">
        <f aca="true" t="shared" si="0" ref="D9:K9">D11+D120</f>
        <v>2135779</v>
      </c>
      <c r="E9" s="7">
        <f t="shared" si="0"/>
        <v>30000</v>
      </c>
      <c r="F9" s="7">
        <f t="shared" si="0"/>
        <v>11684843</v>
      </c>
      <c r="G9" s="7">
        <f t="shared" si="0"/>
        <v>3360</v>
      </c>
      <c r="H9" s="7">
        <f t="shared" si="0"/>
        <v>750000</v>
      </c>
      <c r="I9" s="7">
        <f t="shared" si="0"/>
        <v>226048</v>
      </c>
      <c r="J9" s="7">
        <f t="shared" si="0"/>
        <v>14830030</v>
      </c>
      <c r="K9" s="7">
        <f t="shared" si="0"/>
        <v>14830030</v>
      </c>
    </row>
    <row r="10" spans="1:11" s="27" customFormat="1" ht="19.5" customHeight="1">
      <c r="A10" s="23"/>
      <c r="B10" s="24"/>
      <c r="C10" s="25"/>
      <c r="D10" s="26"/>
      <c r="E10" s="25"/>
      <c r="F10" s="25"/>
      <c r="G10" s="25"/>
      <c r="H10" s="26"/>
      <c r="I10" s="26"/>
      <c r="J10" s="26"/>
      <c r="K10" s="26"/>
    </row>
    <row r="11" spans="1:11" s="29" customFormat="1" ht="19.5" customHeight="1">
      <c r="A11" s="23">
        <v>3</v>
      </c>
      <c r="B11" s="24" t="s">
        <v>78</v>
      </c>
      <c r="C11" s="25">
        <f>D11+E11+F11+G11+H11+I11</f>
        <v>14398229</v>
      </c>
      <c r="D11" s="7">
        <f aca="true" t="shared" si="1" ref="D11:I11">D32+D115+D13</f>
        <v>1819742</v>
      </c>
      <c r="E11" s="7">
        <f t="shared" si="1"/>
        <v>30000</v>
      </c>
      <c r="F11" s="7">
        <f t="shared" si="1"/>
        <v>11569079</v>
      </c>
      <c r="G11" s="7">
        <f t="shared" si="1"/>
        <v>3360</v>
      </c>
      <c r="H11" s="7">
        <f t="shared" si="1"/>
        <v>750000</v>
      </c>
      <c r="I11" s="7">
        <f t="shared" si="1"/>
        <v>226048</v>
      </c>
      <c r="J11" s="7">
        <f>C11</f>
        <v>14398229</v>
      </c>
      <c r="K11" s="7">
        <f>C11</f>
        <v>14398229</v>
      </c>
    </row>
    <row r="12" spans="1:11" s="29" customFormat="1" ht="19.5" customHeight="1">
      <c r="A12" s="23"/>
      <c r="B12" s="24"/>
      <c r="C12" s="25"/>
      <c r="D12" s="7"/>
      <c r="E12" s="7"/>
      <c r="F12" s="7"/>
      <c r="G12" s="7"/>
      <c r="H12" s="7"/>
      <c r="I12" s="7"/>
      <c r="J12" s="7"/>
      <c r="K12" s="7"/>
    </row>
    <row r="13" spans="1:11" s="29" customFormat="1" ht="19.5" customHeight="1">
      <c r="A13" s="23">
        <v>31</v>
      </c>
      <c r="B13" s="24" t="s">
        <v>109</v>
      </c>
      <c r="C13" s="25">
        <f>D13+E13+F13+G13+H13+I13</f>
        <v>10807591</v>
      </c>
      <c r="D13" s="7">
        <f aca="true" t="shared" si="2" ref="D13:I13">D15+D22+D28</f>
        <v>0</v>
      </c>
      <c r="E13" s="7">
        <f t="shared" si="2"/>
        <v>0</v>
      </c>
      <c r="F13" s="7">
        <f t="shared" si="2"/>
        <v>10656791</v>
      </c>
      <c r="G13" s="7">
        <f t="shared" si="2"/>
        <v>0</v>
      </c>
      <c r="H13" s="7">
        <f t="shared" si="2"/>
        <v>0</v>
      </c>
      <c r="I13" s="7">
        <f t="shared" si="2"/>
        <v>150800</v>
      </c>
      <c r="J13" s="7">
        <f>C13</f>
        <v>10807591</v>
      </c>
      <c r="K13" s="7">
        <f>C13</f>
        <v>10807591</v>
      </c>
    </row>
    <row r="14" spans="1:11" s="29" customFormat="1" ht="19.5" customHeight="1">
      <c r="A14" s="23"/>
      <c r="B14" s="24"/>
      <c r="C14" s="25"/>
      <c r="D14" s="7"/>
      <c r="E14" s="7"/>
      <c r="F14" s="7"/>
      <c r="G14" s="7"/>
      <c r="H14" s="7"/>
      <c r="I14" s="7"/>
      <c r="J14" s="7"/>
      <c r="K14" s="7"/>
    </row>
    <row r="15" spans="1:11" s="29" customFormat="1" ht="19.5" customHeight="1">
      <c r="A15" s="23">
        <v>311</v>
      </c>
      <c r="B15" s="24" t="s">
        <v>112</v>
      </c>
      <c r="C15" s="25">
        <f>D15+E15+F15+G15+H15+I15</f>
        <v>9087900</v>
      </c>
      <c r="D15" s="7">
        <f aca="true" t="shared" si="3" ref="D15:I15">D16+D18+D20</f>
        <v>0</v>
      </c>
      <c r="E15" s="7">
        <f t="shared" si="3"/>
        <v>0</v>
      </c>
      <c r="F15" s="7">
        <f t="shared" si="3"/>
        <v>8967900</v>
      </c>
      <c r="G15" s="7">
        <f t="shared" si="3"/>
        <v>0</v>
      </c>
      <c r="H15" s="7">
        <f t="shared" si="3"/>
        <v>0</v>
      </c>
      <c r="I15" s="7">
        <f t="shared" si="3"/>
        <v>120000</v>
      </c>
      <c r="J15" s="7"/>
      <c r="K15" s="7"/>
    </row>
    <row r="16" spans="1:11" s="29" customFormat="1" ht="19.5" customHeight="1">
      <c r="A16" s="23">
        <v>3111</v>
      </c>
      <c r="B16" s="24" t="s">
        <v>110</v>
      </c>
      <c r="C16" s="25">
        <f aca="true" t="shared" si="4" ref="C16:C79">D16+E16+F16+G16+H16+I16</f>
        <v>8620665</v>
      </c>
      <c r="D16" s="7">
        <f aca="true" t="shared" si="5" ref="D16:I16">D17</f>
        <v>0</v>
      </c>
      <c r="E16" s="7">
        <f t="shared" si="5"/>
        <v>0</v>
      </c>
      <c r="F16" s="7">
        <f t="shared" si="5"/>
        <v>8500665</v>
      </c>
      <c r="G16" s="7">
        <f t="shared" si="5"/>
        <v>0</v>
      </c>
      <c r="H16" s="7">
        <f t="shared" si="5"/>
        <v>0</v>
      </c>
      <c r="I16" s="7">
        <f t="shared" si="5"/>
        <v>120000</v>
      </c>
      <c r="J16" s="7"/>
      <c r="K16" s="7"/>
    </row>
    <row r="17" spans="1:11" s="28" customFormat="1" ht="19.5" customHeight="1">
      <c r="A17" s="20">
        <v>31111</v>
      </c>
      <c r="B17" s="21" t="s">
        <v>113</v>
      </c>
      <c r="C17" s="25">
        <f t="shared" si="4"/>
        <v>8620665</v>
      </c>
      <c r="D17" s="55"/>
      <c r="E17" s="55"/>
      <c r="F17" s="55">
        <v>8500665</v>
      </c>
      <c r="G17" s="55"/>
      <c r="H17" s="55"/>
      <c r="I17" s="55">
        <v>120000</v>
      </c>
      <c r="J17" s="55"/>
      <c r="K17" s="55"/>
    </row>
    <row r="18" spans="1:11" s="29" customFormat="1" ht="19.5" customHeight="1">
      <c r="A18" s="23">
        <v>3113</v>
      </c>
      <c r="B18" s="24" t="s">
        <v>114</v>
      </c>
      <c r="C18" s="25">
        <f t="shared" si="4"/>
        <v>154008</v>
      </c>
      <c r="D18" s="56">
        <f aca="true" t="shared" si="6" ref="D18:I18">D19</f>
        <v>0</v>
      </c>
      <c r="E18" s="56">
        <f t="shared" si="6"/>
        <v>0</v>
      </c>
      <c r="F18" s="56">
        <f t="shared" si="6"/>
        <v>154008</v>
      </c>
      <c r="G18" s="56">
        <f t="shared" si="6"/>
        <v>0</v>
      </c>
      <c r="H18" s="56">
        <f t="shared" si="6"/>
        <v>0</v>
      </c>
      <c r="I18" s="56">
        <f t="shared" si="6"/>
        <v>0</v>
      </c>
      <c r="J18" s="56"/>
      <c r="K18" s="56"/>
    </row>
    <row r="19" spans="1:11" s="28" customFormat="1" ht="19.5" customHeight="1">
      <c r="A19" s="20">
        <v>31131</v>
      </c>
      <c r="B19" s="21" t="s">
        <v>114</v>
      </c>
      <c r="C19" s="25">
        <f t="shared" si="4"/>
        <v>154008</v>
      </c>
      <c r="D19" s="55"/>
      <c r="E19" s="55"/>
      <c r="F19" s="55">
        <v>154008</v>
      </c>
      <c r="G19" s="55"/>
      <c r="H19" s="55"/>
      <c r="I19" s="55"/>
      <c r="J19" s="55"/>
      <c r="K19" s="55"/>
    </row>
    <row r="20" spans="1:11" s="29" customFormat="1" ht="19.5" customHeight="1">
      <c r="A20" s="23">
        <v>3114</v>
      </c>
      <c r="B20" s="24" t="s">
        <v>115</v>
      </c>
      <c r="C20" s="25">
        <f t="shared" si="4"/>
        <v>313227</v>
      </c>
      <c r="D20" s="56">
        <f aca="true" t="shared" si="7" ref="D20:I20">D21</f>
        <v>0</v>
      </c>
      <c r="E20" s="56">
        <f t="shared" si="7"/>
        <v>0</v>
      </c>
      <c r="F20" s="56">
        <f t="shared" si="7"/>
        <v>313227</v>
      </c>
      <c r="G20" s="56">
        <f t="shared" si="7"/>
        <v>0</v>
      </c>
      <c r="H20" s="56">
        <f t="shared" si="7"/>
        <v>0</v>
      </c>
      <c r="I20" s="56">
        <f t="shared" si="7"/>
        <v>0</v>
      </c>
      <c r="J20" s="56"/>
      <c r="K20" s="56"/>
    </row>
    <row r="21" spans="1:11" s="28" customFormat="1" ht="19.5" customHeight="1">
      <c r="A21" s="20">
        <v>31141</v>
      </c>
      <c r="B21" s="21" t="s">
        <v>115</v>
      </c>
      <c r="C21" s="25">
        <f t="shared" si="4"/>
        <v>313227</v>
      </c>
      <c r="D21" s="55"/>
      <c r="E21" s="55"/>
      <c r="F21" s="55">
        <v>313227</v>
      </c>
      <c r="G21" s="55"/>
      <c r="H21" s="55"/>
      <c r="I21" s="55"/>
      <c r="J21" s="55"/>
      <c r="K21" s="55"/>
    </row>
    <row r="22" spans="1:11" s="29" customFormat="1" ht="19.5" customHeight="1">
      <c r="A22" s="23">
        <v>312</v>
      </c>
      <c r="B22" s="24" t="s">
        <v>111</v>
      </c>
      <c r="C22" s="25">
        <f t="shared" si="4"/>
        <v>213407</v>
      </c>
      <c r="D22" s="56">
        <f aca="true" t="shared" si="8" ref="D22:I22">D23</f>
        <v>0</v>
      </c>
      <c r="E22" s="56">
        <f t="shared" si="8"/>
        <v>0</v>
      </c>
      <c r="F22" s="56">
        <f t="shared" si="8"/>
        <v>202407</v>
      </c>
      <c r="G22" s="56">
        <f t="shared" si="8"/>
        <v>0</v>
      </c>
      <c r="H22" s="56">
        <f t="shared" si="8"/>
        <v>0</v>
      </c>
      <c r="I22" s="56">
        <f t="shared" si="8"/>
        <v>11000</v>
      </c>
      <c r="J22" s="56"/>
      <c r="K22" s="56"/>
    </row>
    <row r="23" spans="1:11" s="29" customFormat="1" ht="19.5" customHeight="1">
      <c r="A23" s="23">
        <v>3121</v>
      </c>
      <c r="B23" s="24" t="s">
        <v>111</v>
      </c>
      <c r="C23" s="25">
        <f t="shared" si="4"/>
        <v>213407</v>
      </c>
      <c r="D23" s="7">
        <f aca="true" t="shared" si="9" ref="D23:I23">D24+D25+D26+D27</f>
        <v>0</v>
      </c>
      <c r="E23" s="7">
        <f t="shared" si="9"/>
        <v>0</v>
      </c>
      <c r="F23" s="7">
        <f t="shared" si="9"/>
        <v>202407</v>
      </c>
      <c r="G23" s="7">
        <f t="shared" si="9"/>
        <v>0</v>
      </c>
      <c r="H23" s="7">
        <f t="shared" si="9"/>
        <v>0</v>
      </c>
      <c r="I23" s="7">
        <f t="shared" si="9"/>
        <v>11000</v>
      </c>
      <c r="J23" s="7"/>
      <c r="K23" s="7"/>
    </row>
    <row r="24" spans="1:11" s="28" customFormat="1" ht="19.5" customHeight="1">
      <c r="A24" s="20">
        <v>31212</v>
      </c>
      <c r="B24" s="21" t="s">
        <v>116</v>
      </c>
      <c r="C24" s="25">
        <f t="shared" si="4"/>
        <v>19723</v>
      </c>
      <c r="D24" s="55"/>
      <c r="E24" s="55"/>
      <c r="F24" s="55">
        <v>19723</v>
      </c>
      <c r="G24" s="55"/>
      <c r="H24" s="55"/>
      <c r="I24" s="55"/>
      <c r="J24" s="55"/>
      <c r="K24" s="55"/>
    </row>
    <row r="25" spans="1:11" s="28" customFormat="1" ht="19.5" customHeight="1">
      <c r="A25" s="20">
        <v>31213</v>
      </c>
      <c r="B25" s="21" t="s">
        <v>117</v>
      </c>
      <c r="C25" s="25">
        <f t="shared" si="4"/>
        <v>28000</v>
      </c>
      <c r="D25" s="55"/>
      <c r="E25" s="55"/>
      <c r="F25" s="55">
        <v>27000</v>
      </c>
      <c r="G25" s="55"/>
      <c r="H25" s="55"/>
      <c r="I25" s="55">
        <v>1000</v>
      </c>
      <c r="J25" s="55"/>
      <c r="K25" s="55"/>
    </row>
    <row r="26" spans="1:11" s="28" customFormat="1" ht="19.5" customHeight="1">
      <c r="A26" s="20">
        <v>31215</v>
      </c>
      <c r="B26" s="21" t="s">
        <v>118</v>
      </c>
      <c r="C26" s="25">
        <f t="shared" si="4"/>
        <v>41934</v>
      </c>
      <c r="D26" s="55"/>
      <c r="E26" s="55"/>
      <c r="F26" s="55">
        <v>41934</v>
      </c>
      <c r="G26" s="55"/>
      <c r="H26" s="55"/>
      <c r="I26" s="55"/>
      <c r="J26" s="55"/>
      <c r="K26" s="55"/>
    </row>
    <row r="27" spans="1:11" s="28" customFormat="1" ht="19.5" customHeight="1">
      <c r="A27" s="20">
        <v>31216</v>
      </c>
      <c r="B27" s="21" t="s">
        <v>119</v>
      </c>
      <c r="C27" s="25">
        <f t="shared" si="4"/>
        <v>123750</v>
      </c>
      <c r="D27" s="55"/>
      <c r="E27" s="55"/>
      <c r="F27" s="55">
        <v>113750</v>
      </c>
      <c r="G27" s="55"/>
      <c r="H27" s="55"/>
      <c r="I27" s="55">
        <v>10000</v>
      </c>
      <c r="J27" s="55"/>
      <c r="K27" s="55"/>
    </row>
    <row r="28" spans="1:11" s="29" customFormat="1" ht="19.5" customHeight="1">
      <c r="A28" s="23">
        <v>313</v>
      </c>
      <c r="B28" s="24" t="s">
        <v>120</v>
      </c>
      <c r="C28" s="25">
        <f t="shared" si="4"/>
        <v>1506284</v>
      </c>
      <c r="D28" s="7">
        <f>D29</f>
        <v>0</v>
      </c>
      <c r="E28" s="7">
        <f aca="true" t="shared" si="10" ref="E28:I29">E29</f>
        <v>0</v>
      </c>
      <c r="F28" s="7">
        <f t="shared" si="10"/>
        <v>1486484</v>
      </c>
      <c r="G28" s="7">
        <f t="shared" si="10"/>
        <v>0</v>
      </c>
      <c r="H28" s="7">
        <f t="shared" si="10"/>
        <v>0</v>
      </c>
      <c r="I28" s="7">
        <f t="shared" si="10"/>
        <v>19800</v>
      </c>
      <c r="J28" s="7"/>
      <c r="K28" s="7"/>
    </row>
    <row r="29" spans="1:11" s="29" customFormat="1" ht="19.5" customHeight="1">
      <c r="A29" s="23">
        <v>3132</v>
      </c>
      <c r="B29" s="24" t="s">
        <v>121</v>
      </c>
      <c r="C29" s="25">
        <f t="shared" si="4"/>
        <v>1506284</v>
      </c>
      <c r="D29" s="7">
        <f>D30</f>
        <v>0</v>
      </c>
      <c r="E29" s="7">
        <f t="shared" si="10"/>
        <v>0</v>
      </c>
      <c r="F29" s="7">
        <f t="shared" si="10"/>
        <v>1486484</v>
      </c>
      <c r="G29" s="7">
        <f t="shared" si="10"/>
        <v>0</v>
      </c>
      <c r="H29" s="7">
        <f t="shared" si="10"/>
        <v>0</v>
      </c>
      <c r="I29" s="7">
        <f t="shared" si="10"/>
        <v>19800</v>
      </c>
      <c r="J29" s="7"/>
      <c r="K29" s="7"/>
    </row>
    <row r="30" spans="1:11" s="28" customFormat="1" ht="19.5" customHeight="1">
      <c r="A30" s="20">
        <v>31321</v>
      </c>
      <c r="B30" s="21" t="s">
        <v>121</v>
      </c>
      <c r="C30" s="25">
        <f t="shared" si="4"/>
        <v>1506284</v>
      </c>
      <c r="D30" s="55"/>
      <c r="E30" s="55"/>
      <c r="F30" s="55">
        <v>1486484</v>
      </c>
      <c r="G30" s="55"/>
      <c r="H30" s="55"/>
      <c r="I30" s="55">
        <v>19800</v>
      </c>
      <c r="J30" s="55"/>
      <c r="K30" s="55"/>
    </row>
    <row r="31" spans="1:11" s="28" customFormat="1" ht="19.5" customHeight="1">
      <c r="A31" s="20"/>
      <c r="B31" s="21"/>
      <c r="C31" s="25"/>
      <c r="D31" s="22"/>
      <c r="E31" s="22"/>
      <c r="F31" s="22"/>
      <c r="G31" s="22"/>
      <c r="H31" s="22"/>
      <c r="I31" s="22"/>
      <c r="J31" s="22"/>
      <c r="K31" s="22"/>
    </row>
    <row r="32" spans="1:11" ht="19.5" customHeight="1">
      <c r="A32" s="5">
        <v>32</v>
      </c>
      <c r="B32" s="6" t="s">
        <v>1</v>
      </c>
      <c r="C32" s="25">
        <f t="shared" si="4"/>
        <v>3585280</v>
      </c>
      <c r="D32" s="7">
        <f aca="true" t="shared" si="11" ref="D32:I32">D34+D46+D68+D97+D102</f>
        <v>1814384</v>
      </c>
      <c r="E32" s="7">
        <f t="shared" si="11"/>
        <v>30000</v>
      </c>
      <c r="F32" s="7">
        <f t="shared" si="11"/>
        <v>912288</v>
      </c>
      <c r="G32" s="7">
        <f t="shared" si="11"/>
        <v>3360</v>
      </c>
      <c r="H32" s="7">
        <f t="shared" si="11"/>
        <v>750000</v>
      </c>
      <c r="I32" s="7">
        <f t="shared" si="11"/>
        <v>75248</v>
      </c>
      <c r="J32" s="7">
        <f>C32</f>
        <v>3585280</v>
      </c>
      <c r="K32" s="7">
        <f>J32</f>
        <v>3585280</v>
      </c>
    </row>
    <row r="33" spans="1:11" ht="19.5" customHeight="1">
      <c r="A33" s="5"/>
      <c r="B33" s="6"/>
      <c r="C33" s="25"/>
      <c r="D33" s="7"/>
      <c r="E33" s="7"/>
      <c r="F33" s="7"/>
      <c r="G33" s="7"/>
      <c r="H33" s="7"/>
      <c r="I33" s="7"/>
      <c r="J33" s="7"/>
      <c r="K33" s="7"/>
    </row>
    <row r="34" spans="1:11" ht="19.5" customHeight="1">
      <c r="A34" s="8">
        <v>321</v>
      </c>
      <c r="B34" s="8" t="s">
        <v>2</v>
      </c>
      <c r="C34" s="25">
        <f t="shared" si="4"/>
        <v>723672</v>
      </c>
      <c r="D34" s="9">
        <f>D36+D42+D44+D40</f>
        <v>88012</v>
      </c>
      <c r="E34" s="9">
        <f>E36+E42+E44</f>
        <v>0</v>
      </c>
      <c r="F34" s="9">
        <f>F36+F42+F44+F40</f>
        <v>622160</v>
      </c>
      <c r="G34" s="9">
        <f>G36+G42+G44+G40</f>
        <v>0</v>
      </c>
      <c r="H34" s="9">
        <f>H36+H42+H44+H40</f>
        <v>0</v>
      </c>
      <c r="I34" s="9">
        <f>I36+I42+I44+I40</f>
        <v>13500</v>
      </c>
      <c r="J34" s="9">
        <f>J36+J42</f>
        <v>0</v>
      </c>
      <c r="K34" s="9">
        <f>K36+K42</f>
        <v>0</v>
      </c>
    </row>
    <row r="35" spans="1:11" ht="19.5" customHeight="1">
      <c r="A35" s="10"/>
      <c r="B35" s="10"/>
      <c r="C35" s="25"/>
      <c r="D35" s="11"/>
      <c r="E35" s="31"/>
      <c r="F35" s="31"/>
      <c r="G35" s="31"/>
      <c r="H35" s="11"/>
      <c r="I35" s="11"/>
      <c r="J35" s="11"/>
      <c r="K35" s="11"/>
    </row>
    <row r="36" spans="1:11" ht="19.5" customHeight="1">
      <c r="A36" s="8">
        <v>3211</v>
      </c>
      <c r="B36" s="8" t="s">
        <v>3</v>
      </c>
      <c r="C36" s="25">
        <f t="shared" si="4"/>
        <v>60506</v>
      </c>
      <c r="D36" s="9">
        <f aca="true" t="shared" si="12" ref="D36:K36">D37+D38+D39</f>
        <v>60506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</row>
    <row r="37" spans="1:11" ht="19.5" customHeight="1">
      <c r="A37" s="10">
        <v>32111</v>
      </c>
      <c r="B37" s="10" t="s">
        <v>4</v>
      </c>
      <c r="C37" s="25">
        <f t="shared" si="4"/>
        <v>50000</v>
      </c>
      <c r="D37" s="12">
        <v>50000</v>
      </c>
      <c r="E37" s="32"/>
      <c r="F37" s="32"/>
      <c r="G37" s="32"/>
      <c r="H37" s="12"/>
      <c r="I37" s="12"/>
      <c r="J37" s="12">
        <v>0</v>
      </c>
      <c r="K37" s="12">
        <f>J37*106.4%</f>
        <v>0</v>
      </c>
    </row>
    <row r="38" spans="1:11" ht="19.5" customHeight="1">
      <c r="A38" s="10">
        <v>32113</v>
      </c>
      <c r="B38" s="10" t="s">
        <v>5</v>
      </c>
      <c r="C38" s="25">
        <f t="shared" si="4"/>
        <v>5253</v>
      </c>
      <c r="D38" s="12">
        <v>5253</v>
      </c>
      <c r="E38" s="32"/>
      <c r="F38" s="32"/>
      <c r="G38" s="32"/>
      <c r="H38" s="12"/>
      <c r="I38" s="12"/>
      <c r="J38" s="12">
        <v>0</v>
      </c>
      <c r="K38" s="12">
        <f>J38*106.4%</f>
        <v>0</v>
      </c>
    </row>
    <row r="39" spans="1:11" s="36" customFormat="1" ht="19.5" customHeight="1">
      <c r="A39" s="10">
        <v>32115</v>
      </c>
      <c r="B39" s="10" t="s">
        <v>6</v>
      </c>
      <c r="C39" s="25">
        <f t="shared" si="4"/>
        <v>5253</v>
      </c>
      <c r="D39" s="12">
        <v>5253</v>
      </c>
      <c r="E39" s="32"/>
      <c r="F39" s="32"/>
      <c r="G39" s="32"/>
      <c r="H39" s="12"/>
      <c r="I39" s="12"/>
      <c r="J39" s="12">
        <v>0</v>
      </c>
      <c r="K39" s="12">
        <f>J39*106.4%</f>
        <v>0</v>
      </c>
    </row>
    <row r="40" spans="1:11" s="57" customFormat="1" ht="19.5" customHeight="1">
      <c r="A40" s="37">
        <v>3212</v>
      </c>
      <c r="B40" s="37" t="s">
        <v>122</v>
      </c>
      <c r="C40" s="25">
        <f t="shared" si="4"/>
        <v>635660</v>
      </c>
      <c r="D40" s="48">
        <f aca="true" t="shared" si="13" ref="D40:I40">D41</f>
        <v>0</v>
      </c>
      <c r="E40" s="48">
        <f t="shared" si="13"/>
        <v>0</v>
      </c>
      <c r="F40" s="48">
        <f t="shared" si="13"/>
        <v>622160</v>
      </c>
      <c r="G40" s="48">
        <f t="shared" si="13"/>
        <v>0</v>
      </c>
      <c r="H40" s="48">
        <f t="shared" si="13"/>
        <v>0</v>
      </c>
      <c r="I40" s="48">
        <f t="shared" si="13"/>
        <v>13500</v>
      </c>
      <c r="J40" s="48"/>
      <c r="K40" s="48"/>
    </row>
    <row r="41" spans="1:11" s="36" customFormat="1" ht="19.5" customHeight="1">
      <c r="A41" s="10">
        <v>32121</v>
      </c>
      <c r="B41" s="10" t="s">
        <v>123</v>
      </c>
      <c r="C41" s="25">
        <f t="shared" si="4"/>
        <v>635660</v>
      </c>
      <c r="D41" s="12"/>
      <c r="E41" s="32"/>
      <c r="F41" s="32">
        <v>622160</v>
      </c>
      <c r="G41" s="32"/>
      <c r="H41" s="12"/>
      <c r="I41" s="12">
        <v>13500</v>
      </c>
      <c r="J41" s="12"/>
      <c r="K41" s="12"/>
    </row>
    <row r="42" spans="1:11" s="35" customFormat="1" ht="19.5" customHeight="1">
      <c r="A42" s="15">
        <v>3213</v>
      </c>
      <c r="B42" s="15" t="s">
        <v>7</v>
      </c>
      <c r="C42" s="25">
        <f t="shared" si="4"/>
        <v>15253</v>
      </c>
      <c r="D42" s="13">
        <f>D43</f>
        <v>15253</v>
      </c>
      <c r="E42" s="13">
        <f>E43</f>
        <v>0</v>
      </c>
      <c r="F42" s="13">
        <f>F43</f>
        <v>0</v>
      </c>
      <c r="G42" s="13">
        <f>G43</f>
        <v>0</v>
      </c>
      <c r="H42" s="13">
        <f>H43</f>
        <v>0</v>
      </c>
      <c r="I42" s="13"/>
      <c r="J42" s="13">
        <f>VALUE(J43)</f>
        <v>0</v>
      </c>
      <c r="K42" s="13">
        <f>VALUE(K43)</f>
        <v>0</v>
      </c>
    </row>
    <row r="43" spans="1:11" ht="19.5" customHeight="1">
      <c r="A43" s="10">
        <v>32131</v>
      </c>
      <c r="B43" s="10" t="s">
        <v>8</v>
      </c>
      <c r="C43" s="25">
        <f t="shared" si="4"/>
        <v>15253</v>
      </c>
      <c r="D43" s="33">
        <v>15253</v>
      </c>
      <c r="E43" s="34"/>
      <c r="F43" s="34"/>
      <c r="G43" s="34"/>
      <c r="H43" s="33"/>
      <c r="I43" s="33"/>
      <c r="J43" s="12">
        <v>0</v>
      </c>
      <c r="K43" s="12">
        <v>0</v>
      </c>
    </row>
    <row r="44" spans="1:11" ht="19.5" customHeight="1">
      <c r="A44" s="37">
        <v>3214</v>
      </c>
      <c r="B44" s="37" t="s">
        <v>81</v>
      </c>
      <c r="C44" s="25">
        <f t="shared" si="4"/>
        <v>12253</v>
      </c>
      <c r="D44" s="13">
        <f>D45</f>
        <v>12253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13"/>
      <c r="J44" s="12"/>
      <c r="K44" s="12"/>
    </row>
    <row r="45" spans="1:11" ht="19.5" customHeight="1">
      <c r="A45" s="10">
        <v>32141</v>
      </c>
      <c r="B45" s="10" t="s">
        <v>82</v>
      </c>
      <c r="C45" s="25">
        <f t="shared" si="4"/>
        <v>12253</v>
      </c>
      <c r="D45" s="33">
        <v>12253</v>
      </c>
      <c r="E45" s="34"/>
      <c r="F45" s="34"/>
      <c r="G45" s="34"/>
      <c r="H45" s="33"/>
      <c r="I45" s="33"/>
      <c r="J45" s="12"/>
      <c r="K45" s="12"/>
    </row>
    <row r="46" spans="1:11" ht="19.5" customHeight="1">
      <c r="A46" s="8">
        <v>322</v>
      </c>
      <c r="B46" s="8" t="s">
        <v>9</v>
      </c>
      <c r="C46" s="25">
        <f t="shared" si="4"/>
        <v>1385458</v>
      </c>
      <c r="D46" s="13">
        <f aca="true" t="shared" si="14" ref="D46:I46">D48+D53+D55+D60+D64+D66</f>
        <v>452850</v>
      </c>
      <c r="E46" s="13">
        <f t="shared" si="14"/>
        <v>25000</v>
      </c>
      <c r="F46" s="13">
        <f t="shared" si="14"/>
        <v>250000</v>
      </c>
      <c r="G46" s="13">
        <f t="shared" si="14"/>
        <v>3360</v>
      </c>
      <c r="H46" s="13">
        <f t="shared" si="14"/>
        <v>600000</v>
      </c>
      <c r="I46" s="13">
        <f t="shared" si="14"/>
        <v>54248</v>
      </c>
      <c r="J46" s="13">
        <f>J48+J53+J55+J60+J64</f>
        <v>0</v>
      </c>
      <c r="K46" s="13">
        <f>K48+K53+K55+K60+K64</f>
        <v>0</v>
      </c>
    </row>
    <row r="47" spans="1:11" ht="19.5" customHeight="1">
      <c r="A47" s="10"/>
      <c r="B47" s="10"/>
      <c r="C47" s="25">
        <f t="shared" si="4"/>
        <v>0</v>
      </c>
      <c r="D47" s="11"/>
      <c r="E47" s="31"/>
      <c r="F47" s="31"/>
      <c r="G47" s="31"/>
      <c r="H47" s="11"/>
      <c r="I47" s="11"/>
      <c r="J47" s="11"/>
      <c r="K47" s="11"/>
    </row>
    <row r="48" spans="1:11" ht="19.5" customHeight="1">
      <c r="A48" s="8">
        <v>3221</v>
      </c>
      <c r="B48" s="8" t="s">
        <v>10</v>
      </c>
      <c r="C48" s="25">
        <f t="shared" si="4"/>
        <v>141112</v>
      </c>
      <c r="D48" s="13">
        <f aca="true" t="shared" si="15" ref="D48:I48">D49+D50+D51+D52</f>
        <v>112752</v>
      </c>
      <c r="E48" s="13">
        <f t="shared" si="15"/>
        <v>25000</v>
      </c>
      <c r="F48" s="13">
        <f t="shared" si="15"/>
        <v>0</v>
      </c>
      <c r="G48" s="13">
        <f t="shared" si="15"/>
        <v>3360</v>
      </c>
      <c r="H48" s="13">
        <f t="shared" si="15"/>
        <v>0</v>
      </c>
      <c r="I48" s="13">
        <f t="shared" si="15"/>
        <v>0</v>
      </c>
      <c r="J48" s="13">
        <f>J49+J50+J51</f>
        <v>0</v>
      </c>
      <c r="K48" s="13">
        <f>K49+K50+K51</f>
        <v>0</v>
      </c>
    </row>
    <row r="49" spans="1:11" ht="19.5" customHeight="1">
      <c r="A49" s="10">
        <v>32211</v>
      </c>
      <c r="B49" s="10" t="s">
        <v>11</v>
      </c>
      <c r="C49" s="25">
        <f t="shared" si="4"/>
        <v>31012</v>
      </c>
      <c r="D49" s="12">
        <v>31012</v>
      </c>
      <c r="E49" s="32"/>
      <c r="F49" s="32"/>
      <c r="G49" s="32"/>
      <c r="H49" s="12">
        <v>0</v>
      </c>
      <c r="I49" s="12"/>
      <c r="J49" s="12">
        <v>0</v>
      </c>
      <c r="K49" s="12">
        <f>J49*106.4%</f>
        <v>0</v>
      </c>
    </row>
    <row r="50" spans="1:11" ht="19.5" customHeight="1">
      <c r="A50" s="10">
        <v>32212</v>
      </c>
      <c r="B50" s="10" t="s">
        <v>12</v>
      </c>
      <c r="C50" s="25">
        <f t="shared" si="4"/>
        <v>38866</v>
      </c>
      <c r="D50" s="12">
        <v>10506</v>
      </c>
      <c r="E50" s="32">
        <v>25000</v>
      </c>
      <c r="F50" s="32"/>
      <c r="G50" s="32">
        <v>3360</v>
      </c>
      <c r="H50" s="12"/>
      <c r="I50" s="12"/>
      <c r="J50" s="12">
        <v>0</v>
      </c>
      <c r="K50" s="12">
        <f>J50*106.4%</f>
        <v>0</v>
      </c>
    </row>
    <row r="51" spans="1:11" ht="19.5" customHeight="1">
      <c r="A51" s="10">
        <v>32214</v>
      </c>
      <c r="B51" s="10" t="s">
        <v>13</v>
      </c>
      <c r="C51" s="25">
        <f t="shared" si="4"/>
        <v>58135</v>
      </c>
      <c r="D51" s="12">
        <v>58135</v>
      </c>
      <c r="E51" s="32"/>
      <c r="F51" s="32"/>
      <c r="G51" s="32"/>
      <c r="H51" s="46">
        <f>H52</f>
        <v>0</v>
      </c>
      <c r="I51" s="46"/>
      <c r="J51" s="12">
        <v>0</v>
      </c>
      <c r="K51" s="12">
        <f>J51*106.4%</f>
        <v>0</v>
      </c>
    </row>
    <row r="52" spans="1:11" ht="19.5" customHeight="1">
      <c r="A52" s="10">
        <v>32216</v>
      </c>
      <c r="B52" s="10" t="s">
        <v>14</v>
      </c>
      <c r="C52" s="25">
        <f t="shared" si="4"/>
        <v>13099</v>
      </c>
      <c r="D52" s="12">
        <v>13099</v>
      </c>
      <c r="E52" s="32"/>
      <c r="F52" s="32"/>
      <c r="G52" s="32"/>
      <c r="H52" s="12"/>
      <c r="I52" s="12"/>
      <c r="J52" s="12">
        <v>0</v>
      </c>
      <c r="K52" s="12">
        <f>J52*106.4%</f>
        <v>0</v>
      </c>
    </row>
    <row r="53" spans="1:11" ht="19.5" customHeight="1">
      <c r="A53" s="8">
        <v>3222</v>
      </c>
      <c r="B53" s="8" t="s">
        <v>15</v>
      </c>
      <c r="C53" s="25">
        <f t="shared" si="4"/>
        <v>654248</v>
      </c>
      <c r="D53" s="13">
        <f>D54</f>
        <v>0</v>
      </c>
      <c r="E53" s="13">
        <f>E54</f>
        <v>0</v>
      </c>
      <c r="F53" s="13">
        <f>F54</f>
        <v>0</v>
      </c>
      <c r="G53" s="19"/>
      <c r="H53" s="13">
        <f>H54</f>
        <v>600000</v>
      </c>
      <c r="I53" s="13">
        <f>I54</f>
        <v>54248</v>
      </c>
      <c r="J53" s="13">
        <f>J54</f>
        <v>0</v>
      </c>
      <c r="K53" s="13">
        <f>K54</f>
        <v>0</v>
      </c>
    </row>
    <row r="54" spans="1:11" ht="19.5" customHeight="1">
      <c r="A54" s="10">
        <v>32224</v>
      </c>
      <c r="B54" s="10" t="s">
        <v>95</v>
      </c>
      <c r="C54" s="25">
        <f t="shared" si="4"/>
        <v>654248</v>
      </c>
      <c r="D54" s="12">
        <v>0</v>
      </c>
      <c r="E54" s="32"/>
      <c r="F54" s="32"/>
      <c r="G54" s="32"/>
      <c r="H54" s="12">
        <v>600000</v>
      </c>
      <c r="I54" s="12">
        <v>54248</v>
      </c>
      <c r="J54" s="12">
        <f>D54*102.6%</f>
        <v>0</v>
      </c>
      <c r="K54" s="12">
        <f>J54*102.5%</f>
        <v>0</v>
      </c>
    </row>
    <row r="55" spans="1:11" ht="19.5" customHeight="1">
      <c r="A55" s="8">
        <v>3223</v>
      </c>
      <c r="B55" s="8" t="s">
        <v>16</v>
      </c>
      <c r="C55" s="25">
        <f t="shared" si="4"/>
        <v>495840</v>
      </c>
      <c r="D55" s="13">
        <f aca="true" t="shared" si="16" ref="D55:K55">D56+D57+D58+D59</f>
        <v>245840</v>
      </c>
      <c r="E55" s="13">
        <f t="shared" si="16"/>
        <v>0</v>
      </c>
      <c r="F55" s="13">
        <f t="shared" si="16"/>
        <v>250000</v>
      </c>
      <c r="G55" s="13">
        <f t="shared" si="16"/>
        <v>0</v>
      </c>
      <c r="H55" s="13">
        <f t="shared" si="16"/>
        <v>0</v>
      </c>
      <c r="I55" s="13"/>
      <c r="J55" s="13">
        <f t="shared" si="16"/>
        <v>0</v>
      </c>
      <c r="K55" s="13">
        <f t="shared" si="16"/>
        <v>0</v>
      </c>
    </row>
    <row r="56" spans="1:11" ht="19.5" customHeight="1">
      <c r="A56" s="10">
        <v>32231</v>
      </c>
      <c r="B56" s="10" t="s">
        <v>17</v>
      </c>
      <c r="C56" s="25">
        <f t="shared" si="4"/>
        <v>135566</v>
      </c>
      <c r="D56" s="12">
        <v>115566</v>
      </c>
      <c r="E56" s="32">
        <v>0</v>
      </c>
      <c r="F56" s="32">
        <v>20000</v>
      </c>
      <c r="G56" s="32"/>
      <c r="H56" s="12"/>
      <c r="I56" s="12"/>
      <c r="J56" s="12">
        <v>0</v>
      </c>
      <c r="K56" s="12">
        <v>0</v>
      </c>
    </row>
    <row r="57" spans="1:11" ht="19.5" customHeight="1">
      <c r="A57" s="10">
        <v>32233</v>
      </c>
      <c r="B57" s="10" t="s">
        <v>18</v>
      </c>
      <c r="C57" s="25">
        <f t="shared" si="4"/>
        <v>280274</v>
      </c>
      <c r="D57" s="12">
        <v>130274</v>
      </c>
      <c r="E57" s="32">
        <v>0</v>
      </c>
      <c r="F57" s="32">
        <v>150000</v>
      </c>
      <c r="G57" s="32"/>
      <c r="H57" s="12"/>
      <c r="I57" s="12"/>
      <c r="J57" s="12">
        <v>0</v>
      </c>
      <c r="K57" s="12">
        <f>J57*106.4%</f>
        <v>0</v>
      </c>
    </row>
    <row r="58" spans="1:11" ht="19.5" customHeight="1">
      <c r="A58" s="10">
        <v>32234</v>
      </c>
      <c r="B58" s="10" t="s">
        <v>19</v>
      </c>
      <c r="C58" s="25">
        <f t="shared" si="4"/>
        <v>0</v>
      </c>
      <c r="D58" s="12">
        <v>0</v>
      </c>
      <c r="E58" s="32">
        <v>0</v>
      </c>
      <c r="F58" s="32"/>
      <c r="G58" s="32"/>
      <c r="H58" s="12"/>
      <c r="I58" s="12"/>
      <c r="J58" s="12">
        <v>0</v>
      </c>
      <c r="K58" s="12">
        <f>J58*106.4%</f>
        <v>0</v>
      </c>
    </row>
    <row r="59" spans="1:11" ht="19.5" customHeight="1">
      <c r="A59" s="10">
        <v>32239</v>
      </c>
      <c r="B59" s="10" t="s">
        <v>75</v>
      </c>
      <c r="C59" s="25">
        <f t="shared" si="4"/>
        <v>80000</v>
      </c>
      <c r="D59" s="12">
        <v>0</v>
      </c>
      <c r="E59" s="32"/>
      <c r="F59" s="32">
        <v>80000</v>
      </c>
      <c r="G59" s="32"/>
      <c r="H59" s="12"/>
      <c r="I59" s="12"/>
      <c r="J59" s="12">
        <v>0</v>
      </c>
      <c r="K59" s="12">
        <f>J59*106.4%</f>
        <v>0</v>
      </c>
    </row>
    <row r="60" spans="1:11" ht="19.5" customHeight="1">
      <c r="A60" s="8">
        <v>3224</v>
      </c>
      <c r="B60" s="8" t="s">
        <v>20</v>
      </c>
      <c r="C60" s="25">
        <f t="shared" si="4"/>
        <v>84258</v>
      </c>
      <c r="D60" s="13">
        <f aca="true" t="shared" si="17" ref="D60:K60">D61+D62+D63</f>
        <v>84258</v>
      </c>
      <c r="E60" s="13">
        <f t="shared" si="17"/>
        <v>0</v>
      </c>
      <c r="F60" s="13">
        <f t="shared" si="17"/>
        <v>0</v>
      </c>
      <c r="G60" s="13">
        <f t="shared" si="17"/>
        <v>0</v>
      </c>
      <c r="H60" s="13">
        <f t="shared" si="17"/>
        <v>0</v>
      </c>
      <c r="I60" s="13"/>
      <c r="J60" s="13">
        <f t="shared" si="17"/>
        <v>0</v>
      </c>
      <c r="K60" s="13">
        <f t="shared" si="17"/>
        <v>0</v>
      </c>
    </row>
    <row r="61" spans="1:11" ht="19.5" customHeight="1">
      <c r="A61" s="10">
        <v>32241</v>
      </c>
      <c r="B61" s="10" t="s">
        <v>21</v>
      </c>
      <c r="C61" s="25">
        <f t="shared" si="4"/>
        <v>47277</v>
      </c>
      <c r="D61" s="12">
        <v>47277</v>
      </c>
      <c r="E61" s="32">
        <v>0</v>
      </c>
      <c r="F61" s="32"/>
      <c r="G61" s="32"/>
      <c r="H61" s="12"/>
      <c r="I61" s="12"/>
      <c r="J61" s="12">
        <v>0</v>
      </c>
      <c r="K61" s="12">
        <f>J61*106.4%</f>
        <v>0</v>
      </c>
    </row>
    <row r="62" spans="1:11" ht="19.5" customHeight="1">
      <c r="A62" s="10">
        <v>32242</v>
      </c>
      <c r="B62" s="10" t="s">
        <v>22</v>
      </c>
      <c r="C62" s="25">
        <f t="shared" si="4"/>
        <v>15759</v>
      </c>
      <c r="D62" s="12">
        <v>15759</v>
      </c>
      <c r="E62" s="32">
        <v>0</v>
      </c>
      <c r="F62" s="32"/>
      <c r="G62" s="32"/>
      <c r="H62" s="12"/>
      <c r="I62" s="12"/>
      <c r="J62" s="12">
        <v>0</v>
      </c>
      <c r="K62" s="12">
        <f>J62*106.4%</f>
        <v>0</v>
      </c>
    </row>
    <row r="63" spans="1:11" s="36" customFormat="1" ht="19.5" customHeight="1">
      <c r="A63" s="14">
        <v>32244</v>
      </c>
      <c r="B63" s="14" t="s">
        <v>23</v>
      </c>
      <c r="C63" s="25">
        <f t="shared" si="4"/>
        <v>21222</v>
      </c>
      <c r="D63" s="12">
        <v>21222</v>
      </c>
      <c r="E63" s="32">
        <v>0</v>
      </c>
      <c r="F63" s="32"/>
      <c r="G63" s="32"/>
      <c r="H63" s="12"/>
      <c r="I63" s="12"/>
      <c r="J63" s="12">
        <v>0</v>
      </c>
      <c r="K63" s="12">
        <f>J63*106.4%</f>
        <v>0</v>
      </c>
    </row>
    <row r="64" spans="1:11" s="35" customFormat="1" ht="19.5" customHeight="1">
      <c r="A64" s="15">
        <v>3225</v>
      </c>
      <c r="B64" s="15" t="s">
        <v>24</v>
      </c>
      <c r="C64" s="25">
        <f t="shared" si="4"/>
        <v>0</v>
      </c>
      <c r="D64" s="25">
        <f aca="true" t="shared" si="18" ref="D64:K64">D65</f>
        <v>0</v>
      </c>
      <c r="E64" s="25">
        <f t="shared" si="18"/>
        <v>0</v>
      </c>
      <c r="F64" s="25">
        <f t="shared" si="18"/>
        <v>0</v>
      </c>
      <c r="G64" s="25">
        <f t="shared" si="18"/>
        <v>0</v>
      </c>
      <c r="H64" s="25">
        <f t="shared" si="18"/>
        <v>0</v>
      </c>
      <c r="I64" s="25"/>
      <c r="J64" s="13">
        <f t="shared" si="18"/>
        <v>0</v>
      </c>
      <c r="K64" s="13">
        <f t="shared" si="18"/>
        <v>0</v>
      </c>
    </row>
    <row r="65" spans="1:11" ht="19.5" customHeight="1">
      <c r="A65" s="10">
        <v>32251</v>
      </c>
      <c r="B65" s="10" t="s">
        <v>25</v>
      </c>
      <c r="C65" s="25">
        <f t="shared" si="4"/>
        <v>0</v>
      </c>
      <c r="D65" s="33">
        <v>0</v>
      </c>
      <c r="E65" s="34"/>
      <c r="F65" s="34"/>
      <c r="G65" s="34"/>
      <c r="H65" s="33"/>
      <c r="I65" s="33"/>
      <c r="J65" s="12">
        <v>0</v>
      </c>
      <c r="K65" s="12">
        <v>0</v>
      </c>
    </row>
    <row r="66" spans="1:11" ht="19.5" customHeight="1">
      <c r="A66" s="37">
        <v>3227</v>
      </c>
      <c r="B66" s="37" t="s">
        <v>83</v>
      </c>
      <c r="C66" s="25">
        <f t="shared" si="4"/>
        <v>10000</v>
      </c>
      <c r="D66" s="25">
        <f>D67</f>
        <v>10000</v>
      </c>
      <c r="E66" s="25">
        <f>E67</f>
        <v>0</v>
      </c>
      <c r="F66" s="25">
        <f>F67</f>
        <v>0</v>
      </c>
      <c r="G66" s="25">
        <f>G67</f>
        <v>0</v>
      </c>
      <c r="H66" s="25">
        <f>H67</f>
        <v>0</v>
      </c>
      <c r="I66" s="25"/>
      <c r="J66" s="12"/>
      <c r="K66" s="12"/>
    </row>
    <row r="67" spans="1:11" ht="19.5" customHeight="1">
      <c r="A67" s="10">
        <v>32271</v>
      </c>
      <c r="B67" s="39" t="s">
        <v>83</v>
      </c>
      <c r="C67" s="25">
        <f t="shared" si="4"/>
        <v>10000</v>
      </c>
      <c r="D67" s="33">
        <v>10000</v>
      </c>
      <c r="E67" s="34"/>
      <c r="F67" s="34"/>
      <c r="G67" s="34"/>
      <c r="H67" s="33"/>
      <c r="I67" s="33"/>
      <c r="J67" s="12"/>
      <c r="K67" s="12"/>
    </row>
    <row r="68" spans="1:11" ht="19.5" customHeight="1">
      <c r="A68" s="8">
        <v>323</v>
      </c>
      <c r="B68" s="8" t="s">
        <v>26</v>
      </c>
      <c r="C68" s="25">
        <f t="shared" si="4"/>
        <v>1400934</v>
      </c>
      <c r="D68" s="13">
        <f>G77+D70+D74+D78+D80+D87+D89+D91+D94+D85</f>
        <v>1250934</v>
      </c>
      <c r="E68" s="13">
        <f>H77+E70+E74+E78+E80+E87+E89+E91+E94</f>
        <v>0</v>
      </c>
      <c r="F68" s="13">
        <f>J77+F70+F74+F78+F80+F87+F89+F91+F94</f>
        <v>0</v>
      </c>
      <c r="G68" s="13">
        <f>K77+G70+G74+G78+G80+G87+G89+G91+G94</f>
        <v>0</v>
      </c>
      <c r="H68" s="13">
        <f>L77+H70+H74+H78+H80+H87+H89+H91+H94</f>
        <v>150000</v>
      </c>
      <c r="I68" s="13"/>
      <c r="J68" s="7">
        <f>C68</f>
        <v>1400934</v>
      </c>
      <c r="K68" s="7">
        <f>J68</f>
        <v>1400934</v>
      </c>
    </row>
    <row r="69" spans="1:11" ht="19.5" customHeight="1">
      <c r="A69" s="10"/>
      <c r="B69" s="10"/>
      <c r="C69" s="25">
        <f t="shared" si="4"/>
        <v>0</v>
      </c>
      <c r="D69" s="11"/>
      <c r="E69" s="31"/>
      <c r="F69" s="31"/>
      <c r="G69" s="31"/>
      <c r="H69" s="11"/>
      <c r="I69" s="11"/>
      <c r="J69" s="11"/>
      <c r="K69" s="11"/>
    </row>
    <row r="70" spans="1:11" ht="19.5" customHeight="1">
      <c r="A70" s="8">
        <v>3231</v>
      </c>
      <c r="B70" s="8" t="s">
        <v>27</v>
      </c>
      <c r="C70" s="25">
        <f t="shared" si="4"/>
        <v>1207796</v>
      </c>
      <c r="D70" s="13">
        <f>D71+D72+D73</f>
        <v>1067796</v>
      </c>
      <c r="E70" s="13">
        <f>E71+E72+E73</f>
        <v>0</v>
      </c>
      <c r="F70" s="13">
        <f>F71+F72+F73</f>
        <v>0</v>
      </c>
      <c r="G70" s="13">
        <f>G71+G72+G73</f>
        <v>0</v>
      </c>
      <c r="H70" s="13">
        <f>H71+H72+H73</f>
        <v>140000</v>
      </c>
      <c r="I70" s="13"/>
      <c r="J70" s="13"/>
      <c r="K70" s="13"/>
    </row>
    <row r="71" spans="1:11" ht="19.5" customHeight="1">
      <c r="A71" s="10">
        <v>32311</v>
      </c>
      <c r="B71" s="10" t="s">
        <v>28</v>
      </c>
      <c r="C71" s="25">
        <f t="shared" si="4"/>
        <v>31518</v>
      </c>
      <c r="D71" s="12">
        <v>31518</v>
      </c>
      <c r="E71" s="32"/>
      <c r="F71" s="32"/>
      <c r="G71" s="32"/>
      <c r="H71" s="12"/>
      <c r="I71" s="12"/>
      <c r="J71" s="12">
        <v>0</v>
      </c>
      <c r="K71" s="12">
        <f>J71*106.4%</f>
        <v>0</v>
      </c>
    </row>
    <row r="72" spans="1:11" ht="19.5" customHeight="1">
      <c r="A72" s="10">
        <v>32313</v>
      </c>
      <c r="B72" s="10" t="s">
        <v>29</v>
      </c>
      <c r="C72" s="25">
        <f t="shared" si="4"/>
        <v>3601</v>
      </c>
      <c r="D72" s="12">
        <v>3601</v>
      </c>
      <c r="E72" s="32"/>
      <c r="F72" s="32"/>
      <c r="G72" s="32"/>
      <c r="H72" s="12"/>
      <c r="I72" s="12"/>
      <c r="J72" s="12">
        <v>0</v>
      </c>
      <c r="K72" s="12">
        <f>J72*106.4%</f>
        <v>0</v>
      </c>
    </row>
    <row r="73" spans="1:11" ht="19.5" customHeight="1">
      <c r="A73" s="10">
        <v>32319</v>
      </c>
      <c r="B73" s="10" t="s">
        <v>30</v>
      </c>
      <c r="C73" s="25">
        <f t="shared" si="4"/>
        <v>1172677</v>
      </c>
      <c r="D73" s="12">
        <v>1032677</v>
      </c>
      <c r="E73" s="32"/>
      <c r="F73" s="32"/>
      <c r="G73" s="32"/>
      <c r="H73" s="12">
        <v>140000</v>
      </c>
      <c r="I73" s="12"/>
      <c r="J73" s="12">
        <v>0</v>
      </c>
      <c r="K73" s="12">
        <f>J73*106.4%</f>
        <v>0</v>
      </c>
    </row>
    <row r="74" spans="1:11" ht="19.5" customHeight="1">
      <c r="A74" s="8">
        <v>3232</v>
      </c>
      <c r="B74" s="8" t="s">
        <v>31</v>
      </c>
      <c r="C74" s="25">
        <f t="shared" si="4"/>
        <v>55092</v>
      </c>
      <c r="D74" s="13">
        <f aca="true" t="shared" si="19" ref="D74:K74">D75+D76+D77</f>
        <v>55092</v>
      </c>
      <c r="E74" s="13">
        <f t="shared" si="19"/>
        <v>0</v>
      </c>
      <c r="F74" s="13">
        <f t="shared" si="19"/>
        <v>0</v>
      </c>
      <c r="G74" s="13">
        <f t="shared" si="19"/>
        <v>0</v>
      </c>
      <c r="H74" s="13">
        <f t="shared" si="19"/>
        <v>0</v>
      </c>
      <c r="I74" s="13"/>
      <c r="J74" s="13">
        <f t="shared" si="19"/>
        <v>0</v>
      </c>
      <c r="K74" s="13">
        <f t="shared" si="19"/>
        <v>0</v>
      </c>
    </row>
    <row r="75" spans="1:11" ht="19.5" customHeight="1">
      <c r="A75" s="10">
        <v>32321</v>
      </c>
      <c r="B75" s="10" t="s">
        <v>32</v>
      </c>
      <c r="C75" s="25">
        <f t="shared" si="4"/>
        <v>23574</v>
      </c>
      <c r="D75" s="12">
        <v>23574</v>
      </c>
      <c r="E75" s="32"/>
      <c r="F75" s="32"/>
      <c r="G75" s="32"/>
      <c r="H75" s="12"/>
      <c r="I75" s="12"/>
      <c r="J75" s="12">
        <v>0</v>
      </c>
      <c r="K75" s="12">
        <f>J75*106.4%</f>
        <v>0</v>
      </c>
    </row>
    <row r="76" spans="1:11" ht="19.5" customHeight="1">
      <c r="A76" s="10">
        <v>32322</v>
      </c>
      <c r="B76" s="10" t="s">
        <v>33</v>
      </c>
      <c r="C76" s="25">
        <f t="shared" si="4"/>
        <v>21117</v>
      </c>
      <c r="D76" s="12">
        <v>21117</v>
      </c>
      <c r="E76" s="32"/>
      <c r="F76" s="32"/>
      <c r="G76" s="32"/>
      <c r="H76" s="12"/>
      <c r="I76" s="12"/>
      <c r="J76" s="12">
        <v>0</v>
      </c>
      <c r="K76" s="12">
        <f>J76*106.4%</f>
        <v>0</v>
      </c>
    </row>
    <row r="77" spans="1:11" ht="19.5" customHeight="1">
      <c r="A77" s="10">
        <v>32329</v>
      </c>
      <c r="B77" s="10" t="s">
        <v>72</v>
      </c>
      <c r="C77" s="25">
        <f t="shared" si="4"/>
        <v>10401</v>
      </c>
      <c r="D77" s="12">
        <v>10401</v>
      </c>
      <c r="E77" s="32"/>
      <c r="F77" s="32"/>
      <c r="G77" s="32"/>
      <c r="H77" s="12"/>
      <c r="I77" s="12"/>
      <c r="J77" s="12">
        <v>0</v>
      </c>
      <c r="K77" s="12">
        <f>J77*106.4%</f>
        <v>0</v>
      </c>
    </row>
    <row r="78" spans="1:11" ht="19.5" customHeight="1">
      <c r="A78" s="8">
        <v>3233</v>
      </c>
      <c r="B78" s="8" t="s">
        <v>34</v>
      </c>
      <c r="C78" s="25">
        <f t="shared" si="4"/>
        <v>0</v>
      </c>
      <c r="D78" s="13">
        <f aca="true" t="shared" si="20" ref="D78:K78">D79</f>
        <v>0</v>
      </c>
      <c r="E78" s="13">
        <f t="shared" si="20"/>
        <v>0</v>
      </c>
      <c r="F78" s="13">
        <f t="shared" si="20"/>
        <v>0</v>
      </c>
      <c r="G78" s="13">
        <f t="shared" si="20"/>
        <v>0</v>
      </c>
      <c r="H78" s="13">
        <f t="shared" si="20"/>
        <v>0</v>
      </c>
      <c r="I78" s="13"/>
      <c r="J78" s="13">
        <f t="shared" si="20"/>
        <v>0</v>
      </c>
      <c r="K78" s="13">
        <f t="shared" si="20"/>
        <v>0</v>
      </c>
    </row>
    <row r="79" spans="1:11" ht="19.5" customHeight="1">
      <c r="A79" s="10">
        <v>32339</v>
      </c>
      <c r="B79" s="10" t="s">
        <v>35</v>
      </c>
      <c r="C79" s="25">
        <f t="shared" si="4"/>
        <v>0</v>
      </c>
      <c r="D79" s="12">
        <v>0</v>
      </c>
      <c r="E79" s="32"/>
      <c r="F79" s="32"/>
      <c r="G79" s="32"/>
      <c r="H79" s="12"/>
      <c r="I79" s="12"/>
      <c r="J79" s="12">
        <f>D79*104%</f>
        <v>0</v>
      </c>
      <c r="K79" s="12">
        <f>J79*106.4%</f>
        <v>0</v>
      </c>
    </row>
    <row r="80" spans="1:11" ht="19.5" customHeight="1">
      <c r="A80" s="8">
        <v>3234</v>
      </c>
      <c r="B80" s="8" t="s">
        <v>36</v>
      </c>
      <c r="C80" s="25">
        <f aca="true" t="shared" si="21" ref="C80:C139">D80+E80+F80+G80+H80+I80</f>
        <v>61202</v>
      </c>
      <c r="D80" s="13">
        <f aca="true" t="shared" si="22" ref="D80:K80">D81+D82+D83+D84</f>
        <v>61202</v>
      </c>
      <c r="E80" s="13">
        <f t="shared" si="22"/>
        <v>0</v>
      </c>
      <c r="F80" s="13">
        <f t="shared" si="22"/>
        <v>0</v>
      </c>
      <c r="G80" s="13">
        <f t="shared" si="22"/>
        <v>0</v>
      </c>
      <c r="H80" s="13">
        <f t="shared" si="22"/>
        <v>0</v>
      </c>
      <c r="I80" s="13"/>
      <c r="J80" s="13">
        <f t="shared" si="22"/>
        <v>0</v>
      </c>
      <c r="K80" s="13">
        <f t="shared" si="22"/>
        <v>0</v>
      </c>
    </row>
    <row r="81" spans="1:11" ht="19.5" customHeight="1">
      <c r="A81" s="10">
        <v>32341</v>
      </c>
      <c r="B81" s="10" t="s">
        <v>37</v>
      </c>
      <c r="C81" s="25">
        <f t="shared" si="21"/>
        <v>31518</v>
      </c>
      <c r="D81" s="12">
        <v>31518</v>
      </c>
      <c r="E81" s="32"/>
      <c r="F81" s="32"/>
      <c r="G81" s="32"/>
      <c r="H81" s="12"/>
      <c r="I81" s="12"/>
      <c r="J81" s="12">
        <v>0</v>
      </c>
      <c r="K81" s="12">
        <v>0</v>
      </c>
    </row>
    <row r="82" spans="1:11" ht="19.5" customHeight="1">
      <c r="A82" s="10">
        <v>32342</v>
      </c>
      <c r="B82" s="10" t="s">
        <v>38</v>
      </c>
      <c r="C82" s="25">
        <f t="shared" si="21"/>
        <v>21012</v>
      </c>
      <c r="D82" s="12">
        <v>21012</v>
      </c>
      <c r="E82" s="32">
        <v>0</v>
      </c>
      <c r="F82" s="32"/>
      <c r="G82" s="32"/>
      <c r="H82" s="12"/>
      <c r="I82" s="12"/>
      <c r="J82" s="12">
        <v>0</v>
      </c>
      <c r="K82" s="12">
        <f>J82*106.4%</f>
        <v>0</v>
      </c>
    </row>
    <row r="83" spans="1:11" ht="19.5" customHeight="1">
      <c r="A83" s="10">
        <v>32343</v>
      </c>
      <c r="B83" s="10" t="s">
        <v>77</v>
      </c>
      <c r="C83" s="25">
        <f t="shared" si="21"/>
        <v>1812</v>
      </c>
      <c r="D83" s="12">
        <v>1812</v>
      </c>
      <c r="E83" s="32"/>
      <c r="F83" s="32"/>
      <c r="G83" s="32"/>
      <c r="H83" s="12"/>
      <c r="I83" s="12"/>
      <c r="J83" s="12">
        <v>0</v>
      </c>
      <c r="K83" s="12">
        <f>J83*106.4%</f>
        <v>0</v>
      </c>
    </row>
    <row r="84" spans="1:11" ht="19.5" customHeight="1">
      <c r="A84" s="10">
        <v>32344</v>
      </c>
      <c r="B84" s="10" t="s">
        <v>39</v>
      </c>
      <c r="C84" s="25">
        <f t="shared" si="21"/>
        <v>6860</v>
      </c>
      <c r="D84" s="12">
        <v>6860</v>
      </c>
      <c r="E84" s="32"/>
      <c r="F84" s="32"/>
      <c r="G84" s="32"/>
      <c r="H84" s="12"/>
      <c r="I84" s="12"/>
      <c r="J84" s="12">
        <v>0</v>
      </c>
      <c r="K84" s="12">
        <f>J84*106.4%</f>
        <v>0</v>
      </c>
    </row>
    <row r="85" spans="1:11" s="27" customFormat="1" ht="19.5" customHeight="1">
      <c r="A85" s="37">
        <v>3235</v>
      </c>
      <c r="B85" s="37" t="s">
        <v>104</v>
      </c>
      <c r="C85" s="25">
        <f t="shared" si="21"/>
        <v>20093</v>
      </c>
      <c r="D85" s="48">
        <f>D86</f>
        <v>20093</v>
      </c>
      <c r="E85" s="48">
        <f>E86</f>
        <v>0</v>
      </c>
      <c r="F85" s="48">
        <f>F86</f>
        <v>0</v>
      </c>
      <c r="G85" s="48">
        <f>G86</f>
        <v>0</v>
      </c>
      <c r="H85" s="48">
        <f>H86</f>
        <v>0</v>
      </c>
      <c r="I85" s="48"/>
      <c r="J85" s="48"/>
      <c r="K85" s="48"/>
    </row>
    <row r="86" spans="1:11" s="53" customFormat="1" ht="19.5" customHeight="1">
      <c r="A86" s="39">
        <v>32353</v>
      </c>
      <c r="B86" s="39" t="s">
        <v>105</v>
      </c>
      <c r="C86" s="25">
        <f t="shared" si="21"/>
        <v>20093</v>
      </c>
      <c r="D86" s="51">
        <v>20093</v>
      </c>
      <c r="E86" s="52"/>
      <c r="F86" s="52"/>
      <c r="G86" s="52"/>
      <c r="H86" s="51"/>
      <c r="I86" s="51"/>
      <c r="J86" s="51"/>
      <c r="K86" s="51"/>
    </row>
    <row r="87" spans="1:11" s="36" customFormat="1" ht="19.5" customHeight="1">
      <c r="A87" s="8">
        <v>3236</v>
      </c>
      <c r="B87" s="8" t="s">
        <v>40</v>
      </c>
      <c r="C87" s="25">
        <f t="shared" si="21"/>
        <v>21012</v>
      </c>
      <c r="D87" s="13">
        <f aca="true" t="shared" si="23" ref="D87:K87">D88</f>
        <v>21012</v>
      </c>
      <c r="E87" s="13">
        <f t="shared" si="23"/>
        <v>0</v>
      </c>
      <c r="F87" s="13">
        <f t="shared" si="23"/>
        <v>0</v>
      </c>
      <c r="G87" s="13">
        <f t="shared" si="23"/>
        <v>0</v>
      </c>
      <c r="H87" s="13">
        <f t="shared" si="23"/>
        <v>0</v>
      </c>
      <c r="I87" s="13"/>
      <c r="J87" s="13">
        <f t="shared" si="23"/>
        <v>0</v>
      </c>
      <c r="K87" s="13">
        <f t="shared" si="23"/>
        <v>0</v>
      </c>
    </row>
    <row r="88" spans="1:11" s="35" customFormat="1" ht="19.5" customHeight="1">
      <c r="A88" s="14">
        <v>32361</v>
      </c>
      <c r="B88" s="14" t="s">
        <v>41</v>
      </c>
      <c r="C88" s="25">
        <f t="shared" si="21"/>
        <v>21012</v>
      </c>
      <c r="D88" s="12">
        <v>21012</v>
      </c>
      <c r="E88" s="32"/>
      <c r="F88" s="32"/>
      <c r="G88" s="32"/>
      <c r="H88" s="12"/>
      <c r="I88" s="12"/>
      <c r="J88" s="12">
        <v>0</v>
      </c>
      <c r="K88" s="12">
        <f>J88*106.4%</f>
        <v>0</v>
      </c>
    </row>
    <row r="89" spans="1:11" ht="19.5" customHeight="1">
      <c r="A89" s="8">
        <v>3237</v>
      </c>
      <c r="B89" s="8" t="s">
        <v>42</v>
      </c>
      <c r="C89" s="25">
        <f t="shared" si="21"/>
        <v>10000</v>
      </c>
      <c r="D89" s="25">
        <f aca="true" t="shared" si="24" ref="D89:K89">D90</f>
        <v>0</v>
      </c>
      <c r="E89" s="25">
        <f t="shared" si="24"/>
        <v>0</v>
      </c>
      <c r="F89" s="25">
        <f t="shared" si="24"/>
        <v>0</v>
      </c>
      <c r="G89" s="25">
        <f t="shared" si="24"/>
        <v>0</v>
      </c>
      <c r="H89" s="25">
        <f t="shared" si="24"/>
        <v>10000</v>
      </c>
      <c r="I89" s="25"/>
      <c r="J89" s="25">
        <f t="shared" si="24"/>
        <v>0</v>
      </c>
      <c r="K89" s="25">
        <f t="shared" si="24"/>
        <v>0</v>
      </c>
    </row>
    <row r="90" spans="1:11" ht="19.5" customHeight="1">
      <c r="A90" s="10">
        <v>32372</v>
      </c>
      <c r="B90" s="10" t="s">
        <v>43</v>
      </c>
      <c r="C90" s="25">
        <f t="shared" si="21"/>
        <v>10000</v>
      </c>
      <c r="D90" s="12">
        <v>0</v>
      </c>
      <c r="E90" s="32"/>
      <c r="F90" s="32"/>
      <c r="G90" s="32"/>
      <c r="H90" s="12">
        <v>10000</v>
      </c>
      <c r="I90" s="12"/>
      <c r="J90" s="12">
        <v>0</v>
      </c>
      <c r="K90" s="12">
        <f>J90*106.4%</f>
        <v>0</v>
      </c>
    </row>
    <row r="91" spans="1:11" ht="19.5" customHeight="1">
      <c r="A91" s="8">
        <v>3238</v>
      </c>
      <c r="B91" s="8" t="s">
        <v>44</v>
      </c>
      <c r="C91" s="25">
        <f t="shared" si="21"/>
        <v>11031</v>
      </c>
      <c r="D91" s="13">
        <f>D92+D93</f>
        <v>11031</v>
      </c>
      <c r="E91" s="13">
        <f>E92+E93</f>
        <v>0</v>
      </c>
      <c r="F91" s="13">
        <f>F92+F93</f>
        <v>0</v>
      </c>
      <c r="G91" s="13">
        <f>G92+G93</f>
        <v>0</v>
      </c>
      <c r="H91" s="13">
        <f>H92+H93</f>
        <v>0</v>
      </c>
      <c r="I91" s="13"/>
      <c r="J91" s="13">
        <f>J93</f>
        <v>0</v>
      </c>
      <c r="K91" s="13">
        <f>K93</f>
        <v>0</v>
      </c>
    </row>
    <row r="92" spans="1:11" ht="19.5" customHeight="1">
      <c r="A92" s="39">
        <v>32381</v>
      </c>
      <c r="B92" s="39" t="s">
        <v>91</v>
      </c>
      <c r="C92" s="25">
        <f t="shared" si="21"/>
        <v>0</v>
      </c>
      <c r="D92" s="46">
        <v>0</v>
      </c>
      <c r="E92" s="19"/>
      <c r="F92" s="19"/>
      <c r="G92" s="19"/>
      <c r="H92" s="13"/>
      <c r="I92" s="13"/>
      <c r="J92" s="13"/>
      <c r="K92" s="13"/>
    </row>
    <row r="93" spans="1:11" ht="19.5" customHeight="1">
      <c r="A93" s="10">
        <v>32389</v>
      </c>
      <c r="B93" s="10" t="s">
        <v>45</v>
      </c>
      <c r="C93" s="25">
        <f t="shared" si="21"/>
        <v>11031</v>
      </c>
      <c r="D93" s="12">
        <v>11031</v>
      </c>
      <c r="E93" s="32"/>
      <c r="F93" s="32"/>
      <c r="G93" s="32"/>
      <c r="H93" s="12"/>
      <c r="I93" s="12"/>
      <c r="J93" s="12">
        <v>0</v>
      </c>
      <c r="K93" s="12">
        <f>J93*106.4%</f>
        <v>0</v>
      </c>
    </row>
    <row r="94" spans="1:11" ht="19.5" customHeight="1">
      <c r="A94" s="8">
        <v>3239</v>
      </c>
      <c r="B94" s="8" t="s">
        <v>46</v>
      </c>
      <c r="C94" s="25">
        <f t="shared" si="21"/>
        <v>14708</v>
      </c>
      <c r="D94" s="13">
        <f aca="true" t="shared" si="25" ref="D94:K94">D95+D96</f>
        <v>14708</v>
      </c>
      <c r="E94" s="13">
        <f t="shared" si="25"/>
        <v>0</v>
      </c>
      <c r="F94" s="13">
        <f t="shared" si="25"/>
        <v>0</v>
      </c>
      <c r="G94" s="13">
        <f t="shared" si="25"/>
        <v>0</v>
      </c>
      <c r="H94" s="13">
        <f t="shared" si="25"/>
        <v>0</v>
      </c>
      <c r="I94" s="13"/>
      <c r="J94" s="13">
        <f t="shared" si="25"/>
        <v>0</v>
      </c>
      <c r="K94" s="13">
        <f t="shared" si="25"/>
        <v>0</v>
      </c>
    </row>
    <row r="95" spans="1:11" ht="19.5" customHeight="1">
      <c r="A95" s="14">
        <v>32391</v>
      </c>
      <c r="B95" s="14" t="s">
        <v>47</v>
      </c>
      <c r="C95" s="25">
        <f t="shared" si="21"/>
        <v>0</v>
      </c>
      <c r="D95" s="12">
        <v>0</v>
      </c>
      <c r="E95" s="32"/>
      <c r="F95" s="32"/>
      <c r="G95" s="32"/>
      <c r="H95" s="12"/>
      <c r="I95" s="12"/>
      <c r="J95" s="12">
        <v>0</v>
      </c>
      <c r="K95" s="12">
        <f>J95*106.4%</f>
        <v>0</v>
      </c>
    </row>
    <row r="96" spans="1:11" ht="19.5" customHeight="1">
      <c r="A96" s="10">
        <v>323991</v>
      </c>
      <c r="B96" s="10" t="s">
        <v>76</v>
      </c>
      <c r="C96" s="25">
        <f t="shared" si="21"/>
        <v>14708</v>
      </c>
      <c r="D96" s="46">
        <v>14708</v>
      </c>
      <c r="E96" s="31"/>
      <c r="F96" s="31"/>
      <c r="G96" s="31"/>
      <c r="H96" s="11"/>
      <c r="I96" s="11"/>
      <c r="J96" s="12">
        <v>0</v>
      </c>
      <c r="K96" s="11">
        <f>J96*106.4%</f>
        <v>0</v>
      </c>
    </row>
    <row r="97" spans="1:11" ht="19.5" customHeight="1">
      <c r="A97" s="37">
        <v>324</v>
      </c>
      <c r="B97" s="37" t="s">
        <v>90</v>
      </c>
      <c r="C97" s="25">
        <f t="shared" si="21"/>
        <v>0</v>
      </c>
      <c r="D97" s="50">
        <f>D99</f>
        <v>0</v>
      </c>
      <c r="E97" s="50">
        <f>E99</f>
        <v>0</v>
      </c>
      <c r="F97" s="50">
        <f>F99</f>
        <v>0</v>
      </c>
      <c r="G97" s="50">
        <f>G99</f>
        <v>0</v>
      </c>
      <c r="H97" s="50">
        <f>H99</f>
        <v>0</v>
      </c>
      <c r="I97" s="50"/>
      <c r="J97" s="12"/>
      <c r="K97" s="11"/>
    </row>
    <row r="98" spans="1:11" ht="19.5" customHeight="1">
      <c r="A98" s="37"/>
      <c r="B98" s="37"/>
      <c r="C98" s="25"/>
      <c r="D98" s="11"/>
      <c r="E98" s="31"/>
      <c r="F98" s="31"/>
      <c r="G98" s="31"/>
      <c r="H98" s="11"/>
      <c r="I98" s="11"/>
      <c r="J98" s="12"/>
      <c r="K98" s="11"/>
    </row>
    <row r="99" spans="1:11" ht="19.5" customHeight="1">
      <c r="A99" s="37">
        <v>3241</v>
      </c>
      <c r="B99" s="37" t="s">
        <v>90</v>
      </c>
      <c r="C99" s="25">
        <f t="shared" si="21"/>
        <v>0</v>
      </c>
      <c r="D99" s="50">
        <f>D100</f>
        <v>0</v>
      </c>
      <c r="E99" s="50">
        <f>E100</f>
        <v>0</v>
      </c>
      <c r="F99" s="50">
        <f>F100</f>
        <v>0</v>
      </c>
      <c r="G99" s="50">
        <f>G100</f>
        <v>0</v>
      </c>
      <c r="H99" s="50">
        <f>H100</f>
        <v>0</v>
      </c>
      <c r="I99" s="50"/>
      <c r="J99" s="12"/>
      <c r="K99" s="11"/>
    </row>
    <row r="100" spans="1:11" ht="19.5" customHeight="1">
      <c r="A100" s="10">
        <v>32412</v>
      </c>
      <c r="B100" s="10" t="s">
        <v>94</v>
      </c>
      <c r="C100" s="25">
        <f t="shared" si="21"/>
        <v>0</v>
      </c>
      <c r="D100" s="11">
        <v>0</v>
      </c>
      <c r="E100" s="31"/>
      <c r="F100" s="31"/>
      <c r="G100" s="31"/>
      <c r="H100" s="11"/>
      <c r="I100" s="11"/>
      <c r="J100" s="12"/>
      <c r="K100" s="11"/>
    </row>
    <row r="101" spans="1:11" ht="19.5" customHeight="1">
      <c r="A101" s="10"/>
      <c r="B101" s="10"/>
      <c r="C101" s="25"/>
      <c r="D101" s="11"/>
      <c r="E101" s="31"/>
      <c r="F101" s="31"/>
      <c r="G101" s="31"/>
      <c r="H101" s="11"/>
      <c r="I101" s="11"/>
      <c r="J101" s="12"/>
      <c r="K101" s="11"/>
    </row>
    <row r="102" spans="1:11" ht="19.5" customHeight="1">
      <c r="A102" s="8">
        <v>329</v>
      </c>
      <c r="B102" s="8" t="s">
        <v>48</v>
      </c>
      <c r="C102" s="25">
        <f t="shared" si="21"/>
        <v>75216</v>
      </c>
      <c r="D102" s="13">
        <f aca="true" t="shared" si="26" ref="D102:I102">D104+D108+D112+D110+D106</f>
        <v>22588</v>
      </c>
      <c r="E102" s="13">
        <f t="shared" si="26"/>
        <v>5000</v>
      </c>
      <c r="F102" s="13">
        <f t="shared" si="26"/>
        <v>40128</v>
      </c>
      <c r="G102" s="13">
        <f t="shared" si="26"/>
        <v>0</v>
      </c>
      <c r="H102" s="13">
        <f t="shared" si="26"/>
        <v>0</v>
      </c>
      <c r="I102" s="13">
        <f t="shared" si="26"/>
        <v>7500</v>
      </c>
      <c r="J102" s="13">
        <f>C102</f>
        <v>75216</v>
      </c>
      <c r="K102" s="13">
        <f>C102</f>
        <v>75216</v>
      </c>
    </row>
    <row r="103" spans="1:11" ht="19.5" customHeight="1">
      <c r="A103" s="10"/>
      <c r="B103" s="10"/>
      <c r="C103" s="25"/>
      <c r="D103" s="11"/>
      <c r="E103" s="31"/>
      <c r="F103" s="31"/>
      <c r="G103" s="31"/>
      <c r="H103" s="11"/>
      <c r="I103" s="11"/>
      <c r="J103" s="11"/>
      <c r="K103" s="11"/>
    </row>
    <row r="104" spans="1:11" ht="19.5" customHeight="1">
      <c r="A104" s="8">
        <v>3292</v>
      </c>
      <c r="B104" s="37" t="s">
        <v>85</v>
      </c>
      <c r="C104" s="25">
        <f t="shared" si="21"/>
        <v>21012</v>
      </c>
      <c r="D104" s="13">
        <f aca="true" t="shared" si="27" ref="D104:K104">D105</f>
        <v>21012</v>
      </c>
      <c r="E104" s="13">
        <f t="shared" si="27"/>
        <v>0</v>
      </c>
      <c r="F104" s="13">
        <f t="shared" si="27"/>
        <v>0</v>
      </c>
      <c r="G104" s="13">
        <f t="shared" si="27"/>
        <v>0</v>
      </c>
      <c r="H104" s="13">
        <f t="shared" si="27"/>
        <v>0</v>
      </c>
      <c r="I104" s="13"/>
      <c r="J104" s="13">
        <f t="shared" si="27"/>
        <v>0</v>
      </c>
      <c r="K104" s="13">
        <f t="shared" si="27"/>
        <v>0</v>
      </c>
    </row>
    <row r="105" spans="1:11" ht="19.5" customHeight="1">
      <c r="A105" s="10">
        <v>32922</v>
      </c>
      <c r="B105" s="10" t="s">
        <v>85</v>
      </c>
      <c r="C105" s="25">
        <f t="shared" si="21"/>
        <v>21012</v>
      </c>
      <c r="D105" s="12">
        <v>21012</v>
      </c>
      <c r="E105" s="32"/>
      <c r="F105" s="32"/>
      <c r="G105" s="32"/>
      <c r="H105" s="12"/>
      <c r="I105" s="12"/>
      <c r="J105" s="12">
        <v>0</v>
      </c>
      <c r="K105" s="12">
        <f>J105*106.4%</f>
        <v>0</v>
      </c>
    </row>
    <row r="106" spans="1:11" ht="19.5" customHeight="1">
      <c r="A106" s="37">
        <v>3293</v>
      </c>
      <c r="B106" s="37" t="s">
        <v>128</v>
      </c>
      <c r="C106" s="25">
        <f t="shared" si="21"/>
        <v>7500</v>
      </c>
      <c r="D106" s="48">
        <f aca="true" t="shared" si="28" ref="D106:I106">D107</f>
        <v>0</v>
      </c>
      <c r="E106" s="48">
        <f t="shared" si="28"/>
        <v>0</v>
      </c>
      <c r="F106" s="48">
        <f t="shared" si="28"/>
        <v>0</v>
      </c>
      <c r="G106" s="48">
        <f t="shared" si="28"/>
        <v>0</v>
      </c>
      <c r="H106" s="48">
        <f t="shared" si="28"/>
        <v>0</v>
      </c>
      <c r="I106" s="48">
        <f t="shared" si="28"/>
        <v>7500</v>
      </c>
      <c r="J106" s="48"/>
      <c r="K106" s="48"/>
    </row>
    <row r="107" spans="1:11" ht="19.5" customHeight="1">
      <c r="A107" s="10">
        <v>32931</v>
      </c>
      <c r="B107" s="10" t="s">
        <v>128</v>
      </c>
      <c r="C107" s="25">
        <f t="shared" si="21"/>
        <v>7500</v>
      </c>
      <c r="D107" s="12"/>
      <c r="E107" s="32"/>
      <c r="F107" s="32"/>
      <c r="G107" s="32"/>
      <c r="H107" s="12"/>
      <c r="I107" s="12">
        <v>7500</v>
      </c>
      <c r="J107" s="12"/>
      <c r="K107" s="12"/>
    </row>
    <row r="108" spans="1:11" ht="19.5" customHeight="1">
      <c r="A108" s="8">
        <v>3294</v>
      </c>
      <c r="B108" s="8" t="s">
        <v>49</v>
      </c>
      <c r="C108" s="25">
        <f t="shared" si="21"/>
        <v>1576</v>
      </c>
      <c r="D108" s="13">
        <f aca="true" t="shared" si="29" ref="D108:K108">D109</f>
        <v>1576</v>
      </c>
      <c r="E108" s="13">
        <f t="shared" si="29"/>
        <v>0</v>
      </c>
      <c r="F108" s="13">
        <f t="shared" si="29"/>
        <v>0</v>
      </c>
      <c r="G108" s="13">
        <f t="shared" si="29"/>
        <v>0</v>
      </c>
      <c r="H108" s="13">
        <f t="shared" si="29"/>
        <v>0</v>
      </c>
      <c r="I108" s="13"/>
      <c r="J108" s="13">
        <f t="shared" si="29"/>
        <v>0</v>
      </c>
      <c r="K108" s="13">
        <f t="shared" si="29"/>
        <v>0</v>
      </c>
    </row>
    <row r="109" spans="1:11" ht="19.5" customHeight="1">
      <c r="A109" s="10">
        <v>32941</v>
      </c>
      <c r="B109" s="10" t="s">
        <v>50</v>
      </c>
      <c r="C109" s="25">
        <f t="shared" si="21"/>
        <v>1576</v>
      </c>
      <c r="D109" s="12">
        <v>1576</v>
      </c>
      <c r="E109" s="32"/>
      <c r="F109" s="32"/>
      <c r="G109" s="32"/>
      <c r="H109" s="12"/>
      <c r="I109" s="12"/>
      <c r="J109" s="12">
        <v>0</v>
      </c>
      <c r="K109" s="12">
        <f>J109*106.4%</f>
        <v>0</v>
      </c>
    </row>
    <row r="110" spans="1:11" s="27" customFormat="1" ht="19.5" customHeight="1">
      <c r="A110" s="37">
        <v>3295</v>
      </c>
      <c r="B110" s="37" t="s">
        <v>124</v>
      </c>
      <c r="C110" s="25">
        <f t="shared" si="21"/>
        <v>40128</v>
      </c>
      <c r="D110" s="48">
        <f>D111</f>
        <v>0</v>
      </c>
      <c r="E110" s="48">
        <f>E111</f>
        <v>0</v>
      </c>
      <c r="F110" s="48">
        <f>F111</f>
        <v>40128</v>
      </c>
      <c r="G110" s="48">
        <f>G111</f>
        <v>0</v>
      </c>
      <c r="H110" s="48">
        <f>H111</f>
        <v>0</v>
      </c>
      <c r="I110" s="48"/>
      <c r="J110" s="48"/>
      <c r="K110" s="48"/>
    </row>
    <row r="111" spans="1:11" ht="19.5" customHeight="1">
      <c r="A111" s="10">
        <v>32955</v>
      </c>
      <c r="B111" s="10" t="s">
        <v>125</v>
      </c>
      <c r="C111" s="25">
        <f t="shared" si="21"/>
        <v>40128</v>
      </c>
      <c r="D111" s="12"/>
      <c r="E111" s="32"/>
      <c r="F111" s="32">
        <v>40128</v>
      </c>
      <c r="G111" s="32"/>
      <c r="H111" s="12"/>
      <c r="I111" s="12"/>
      <c r="J111" s="12"/>
      <c r="K111" s="12"/>
    </row>
    <row r="112" spans="1:11" ht="19.5" customHeight="1">
      <c r="A112" s="8">
        <v>3299</v>
      </c>
      <c r="B112" s="8" t="s">
        <v>51</v>
      </c>
      <c r="C112" s="25">
        <f t="shared" si="21"/>
        <v>5000</v>
      </c>
      <c r="D112" s="13">
        <f aca="true" t="shared" si="30" ref="D112:K112">D113</f>
        <v>0</v>
      </c>
      <c r="E112" s="13">
        <f t="shared" si="30"/>
        <v>5000</v>
      </c>
      <c r="F112" s="13">
        <f t="shared" si="30"/>
        <v>0</v>
      </c>
      <c r="G112" s="13">
        <f t="shared" si="30"/>
        <v>0</v>
      </c>
      <c r="H112" s="13">
        <f t="shared" si="30"/>
        <v>0</v>
      </c>
      <c r="I112" s="13"/>
      <c r="J112" s="13">
        <f t="shared" si="30"/>
        <v>0</v>
      </c>
      <c r="K112" s="13">
        <f t="shared" si="30"/>
        <v>0</v>
      </c>
    </row>
    <row r="113" spans="1:11" ht="19.5" customHeight="1">
      <c r="A113" s="10">
        <v>32999</v>
      </c>
      <c r="B113" s="10" t="s">
        <v>52</v>
      </c>
      <c r="C113" s="25">
        <f t="shared" si="21"/>
        <v>5000</v>
      </c>
      <c r="D113" s="12">
        <v>0</v>
      </c>
      <c r="E113" s="32">
        <v>5000</v>
      </c>
      <c r="F113" s="32"/>
      <c r="G113" s="32"/>
      <c r="H113" s="12"/>
      <c r="I113" s="12"/>
      <c r="J113" s="12">
        <v>0</v>
      </c>
      <c r="K113" s="12">
        <f>J113*106.4%</f>
        <v>0</v>
      </c>
    </row>
    <row r="114" spans="1:11" s="36" customFormat="1" ht="19.5" customHeight="1">
      <c r="A114" s="14"/>
      <c r="B114" s="10"/>
      <c r="C114" s="25"/>
      <c r="D114" s="11"/>
      <c r="E114" s="31"/>
      <c r="F114" s="31"/>
      <c r="G114" s="31"/>
      <c r="H114" s="11"/>
      <c r="I114" s="11"/>
      <c r="J114" s="11"/>
      <c r="K114" s="11"/>
    </row>
    <row r="115" spans="1:11" s="35" customFormat="1" ht="19.5" customHeight="1">
      <c r="A115" s="15">
        <v>34</v>
      </c>
      <c r="B115" s="15" t="s">
        <v>53</v>
      </c>
      <c r="C115" s="25">
        <f t="shared" si="21"/>
        <v>5358</v>
      </c>
      <c r="D115" s="13">
        <f>D116</f>
        <v>5358</v>
      </c>
      <c r="E115" s="13">
        <f aca="true" t="shared" si="31" ref="E115:H117">E116</f>
        <v>0</v>
      </c>
      <c r="F115" s="13">
        <f t="shared" si="31"/>
        <v>0</v>
      </c>
      <c r="G115" s="13">
        <f t="shared" si="31"/>
        <v>0</v>
      </c>
      <c r="H115" s="13">
        <f t="shared" si="31"/>
        <v>0</v>
      </c>
      <c r="I115" s="13"/>
      <c r="J115" s="7">
        <f>C115</f>
        <v>5358</v>
      </c>
      <c r="K115" s="7">
        <f>J115</f>
        <v>5358</v>
      </c>
    </row>
    <row r="116" spans="1:11" s="35" customFormat="1" ht="19.5" customHeight="1">
      <c r="A116" s="15">
        <v>343</v>
      </c>
      <c r="B116" s="15" t="s">
        <v>54</v>
      </c>
      <c r="C116" s="25">
        <f t="shared" si="21"/>
        <v>5358</v>
      </c>
      <c r="D116" s="13">
        <f>D117</f>
        <v>5358</v>
      </c>
      <c r="E116" s="13">
        <f t="shared" si="31"/>
        <v>0</v>
      </c>
      <c r="F116" s="13">
        <f t="shared" si="31"/>
        <v>0</v>
      </c>
      <c r="G116" s="13">
        <f t="shared" si="31"/>
        <v>0</v>
      </c>
      <c r="H116" s="13">
        <f t="shared" si="31"/>
        <v>0</v>
      </c>
      <c r="I116" s="13"/>
      <c r="J116" s="13">
        <f>J117</f>
        <v>0</v>
      </c>
      <c r="K116" s="13">
        <f>K117</f>
        <v>0</v>
      </c>
    </row>
    <row r="117" spans="1:11" ht="19.5" customHeight="1">
      <c r="A117" s="8">
        <v>3431</v>
      </c>
      <c r="B117" s="8" t="s">
        <v>55</v>
      </c>
      <c r="C117" s="25">
        <f t="shared" si="21"/>
        <v>5358</v>
      </c>
      <c r="D117" s="13">
        <f>D118</f>
        <v>5358</v>
      </c>
      <c r="E117" s="13">
        <f t="shared" si="31"/>
        <v>0</v>
      </c>
      <c r="F117" s="13">
        <f t="shared" si="31"/>
        <v>0</v>
      </c>
      <c r="G117" s="13">
        <f t="shared" si="31"/>
        <v>0</v>
      </c>
      <c r="H117" s="13">
        <f t="shared" si="31"/>
        <v>0</v>
      </c>
      <c r="I117" s="13"/>
      <c r="J117" s="13">
        <f>J118</f>
        <v>0</v>
      </c>
      <c r="K117" s="13">
        <f>K118</f>
        <v>0</v>
      </c>
    </row>
    <row r="118" spans="1:11" ht="19.5" customHeight="1">
      <c r="A118" s="10">
        <v>34312</v>
      </c>
      <c r="B118" s="10" t="s">
        <v>56</v>
      </c>
      <c r="C118" s="25">
        <f t="shared" si="21"/>
        <v>5358</v>
      </c>
      <c r="D118" s="12">
        <v>5358</v>
      </c>
      <c r="E118" s="32"/>
      <c r="F118" s="32"/>
      <c r="G118" s="32"/>
      <c r="H118" s="12"/>
      <c r="I118" s="12"/>
      <c r="J118" s="12">
        <v>0</v>
      </c>
      <c r="K118" s="12">
        <f>J118*106.4%</f>
        <v>0</v>
      </c>
    </row>
    <row r="119" spans="1:11" ht="19.5" customHeight="1">
      <c r="A119" s="10"/>
      <c r="B119" s="10"/>
      <c r="C119" s="25"/>
      <c r="D119" s="11"/>
      <c r="E119" s="31"/>
      <c r="F119" s="31"/>
      <c r="G119" s="31"/>
      <c r="H119" s="11"/>
      <c r="I119" s="11"/>
      <c r="J119" s="11"/>
      <c r="K119" s="11"/>
    </row>
    <row r="120" spans="1:11" ht="19.5" customHeight="1">
      <c r="A120" s="8">
        <v>42</v>
      </c>
      <c r="B120" s="8" t="s">
        <v>57</v>
      </c>
      <c r="C120" s="25">
        <f t="shared" si="21"/>
        <v>431801</v>
      </c>
      <c r="D120" s="13">
        <f>D121+D124+D134+D137</f>
        <v>316037</v>
      </c>
      <c r="E120" s="13">
        <f>E121+E124+E134</f>
        <v>0</v>
      </c>
      <c r="F120" s="13">
        <f>F121+F124+F134</f>
        <v>115764</v>
      </c>
      <c r="G120" s="13">
        <f>G121+G124+G134</f>
        <v>0</v>
      </c>
      <c r="H120" s="13">
        <f>H121+H124+H134</f>
        <v>0</v>
      </c>
      <c r="I120" s="13"/>
      <c r="J120" s="7">
        <f>C120</f>
        <v>431801</v>
      </c>
      <c r="K120" s="7">
        <f>J120</f>
        <v>431801</v>
      </c>
    </row>
    <row r="121" spans="1:11" ht="19.5" customHeight="1">
      <c r="A121" s="8">
        <v>421</v>
      </c>
      <c r="B121" s="8" t="s">
        <v>58</v>
      </c>
      <c r="C121" s="25">
        <f t="shared" si="21"/>
        <v>52530</v>
      </c>
      <c r="D121" s="13">
        <f>D122</f>
        <v>52530</v>
      </c>
      <c r="E121" s="13">
        <f aca="true" t="shared" si="32" ref="E121:H122">E122</f>
        <v>0</v>
      </c>
      <c r="F121" s="13">
        <f t="shared" si="32"/>
        <v>0</v>
      </c>
      <c r="G121" s="13">
        <f t="shared" si="32"/>
        <v>0</v>
      </c>
      <c r="H121" s="13">
        <f t="shared" si="32"/>
        <v>0</v>
      </c>
      <c r="I121" s="13"/>
      <c r="J121" s="13">
        <f>J122</f>
        <v>0</v>
      </c>
      <c r="K121" s="13">
        <f>K122</f>
        <v>0</v>
      </c>
    </row>
    <row r="122" spans="1:11" ht="19.5" customHeight="1">
      <c r="A122" s="8">
        <v>4212</v>
      </c>
      <c r="B122" s="8" t="s">
        <v>59</v>
      </c>
      <c r="C122" s="25">
        <f t="shared" si="21"/>
        <v>52530</v>
      </c>
      <c r="D122" s="13">
        <f>D123</f>
        <v>52530</v>
      </c>
      <c r="E122" s="13">
        <f t="shared" si="32"/>
        <v>0</v>
      </c>
      <c r="F122" s="13">
        <f t="shared" si="32"/>
        <v>0</v>
      </c>
      <c r="G122" s="13">
        <f t="shared" si="32"/>
        <v>0</v>
      </c>
      <c r="H122" s="13">
        <f t="shared" si="32"/>
        <v>0</v>
      </c>
      <c r="I122" s="13"/>
      <c r="J122" s="13">
        <f>J123</f>
        <v>0</v>
      </c>
      <c r="K122" s="13">
        <f>K123</f>
        <v>0</v>
      </c>
    </row>
    <row r="123" spans="1:11" ht="19.5" customHeight="1">
      <c r="A123" s="10">
        <v>42123</v>
      </c>
      <c r="B123" s="10" t="s">
        <v>60</v>
      </c>
      <c r="C123" s="25">
        <f t="shared" si="21"/>
        <v>52530</v>
      </c>
      <c r="D123" s="12">
        <v>52530</v>
      </c>
      <c r="E123" s="32"/>
      <c r="F123" s="32"/>
      <c r="G123" s="32"/>
      <c r="H123" s="12"/>
      <c r="I123" s="12"/>
      <c r="J123" s="12">
        <v>0</v>
      </c>
      <c r="K123" s="12">
        <f>J123*110%</f>
        <v>0</v>
      </c>
    </row>
    <row r="124" spans="1:11" ht="19.5" customHeight="1">
      <c r="A124" s="8">
        <v>422</v>
      </c>
      <c r="B124" s="8" t="s">
        <v>61</v>
      </c>
      <c r="C124" s="25">
        <f t="shared" si="21"/>
        <v>243254</v>
      </c>
      <c r="D124" s="13">
        <f>D125+D129+D131</f>
        <v>243254</v>
      </c>
      <c r="E124" s="13">
        <f>E125+E129+E131</f>
        <v>0</v>
      </c>
      <c r="F124" s="13">
        <f>F125+F129+F131</f>
        <v>0</v>
      </c>
      <c r="G124" s="13">
        <f>G125+G129+G131</f>
        <v>0</v>
      </c>
      <c r="H124" s="13">
        <f>H125+H129+H131</f>
        <v>0</v>
      </c>
      <c r="I124" s="13"/>
      <c r="J124" s="13">
        <f>J125+J131</f>
        <v>0</v>
      </c>
      <c r="K124" s="13">
        <f>K125+K131</f>
        <v>0</v>
      </c>
    </row>
    <row r="125" spans="1:11" ht="19.5" customHeight="1">
      <c r="A125" s="8">
        <v>4221</v>
      </c>
      <c r="B125" s="8" t="s">
        <v>62</v>
      </c>
      <c r="C125" s="25">
        <f t="shared" si="21"/>
        <v>132708</v>
      </c>
      <c r="D125" s="13">
        <f>D126+D127+D128</f>
        <v>132708</v>
      </c>
      <c r="E125" s="13">
        <f>E126+E127+E128</f>
        <v>0</v>
      </c>
      <c r="F125" s="13">
        <f>F126+F127+F128</f>
        <v>0</v>
      </c>
      <c r="G125" s="13">
        <f>G126+G127+G128</f>
        <v>0</v>
      </c>
      <c r="H125" s="13">
        <f>H126+H127+H128</f>
        <v>0</v>
      </c>
      <c r="I125" s="13"/>
      <c r="J125" s="13">
        <v>0</v>
      </c>
      <c r="K125" s="13">
        <f>K126+K127</f>
        <v>0</v>
      </c>
    </row>
    <row r="126" spans="1:11" ht="19.5" customHeight="1">
      <c r="A126" s="10">
        <v>42211</v>
      </c>
      <c r="B126" s="10" t="s">
        <v>63</v>
      </c>
      <c r="C126" s="25">
        <f t="shared" si="21"/>
        <v>58036</v>
      </c>
      <c r="D126" s="12">
        <v>58036</v>
      </c>
      <c r="E126" s="32"/>
      <c r="F126" s="32"/>
      <c r="G126" s="32"/>
      <c r="H126" s="12"/>
      <c r="I126" s="12"/>
      <c r="J126" s="12">
        <v>0</v>
      </c>
      <c r="K126" s="12">
        <f>J126*110%</f>
        <v>0</v>
      </c>
    </row>
    <row r="127" spans="1:11" ht="19.5" customHeight="1">
      <c r="A127" s="10">
        <v>42212</v>
      </c>
      <c r="B127" s="10" t="s">
        <v>64</v>
      </c>
      <c r="C127" s="25">
        <f t="shared" si="21"/>
        <v>43154</v>
      </c>
      <c r="D127" s="12">
        <v>43154</v>
      </c>
      <c r="E127" s="32"/>
      <c r="F127" s="32"/>
      <c r="G127" s="32"/>
      <c r="H127" s="12"/>
      <c r="I127" s="12"/>
      <c r="J127" s="12">
        <v>0</v>
      </c>
      <c r="K127" s="12">
        <v>0</v>
      </c>
    </row>
    <row r="128" spans="1:11" ht="19.5" customHeight="1">
      <c r="A128" s="10">
        <v>42219</v>
      </c>
      <c r="B128" s="10" t="s">
        <v>84</v>
      </c>
      <c r="C128" s="25">
        <f t="shared" si="21"/>
        <v>31518</v>
      </c>
      <c r="D128" s="12">
        <v>31518</v>
      </c>
      <c r="E128" s="32"/>
      <c r="F128" s="32"/>
      <c r="G128" s="32"/>
      <c r="H128" s="12"/>
      <c r="I128" s="12"/>
      <c r="J128" s="12"/>
      <c r="K128" s="12"/>
    </row>
    <row r="129" spans="1:11" ht="19.5" customHeight="1">
      <c r="A129" s="37">
        <v>4226</v>
      </c>
      <c r="B129" s="37" t="s">
        <v>96</v>
      </c>
      <c r="C129" s="25">
        <f t="shared" si="21"/>
        <v>31518</v>
      </c>
      <c r="D129" s="48">
        <f>D130</f>
        <v>31518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  <c r="I129" s="48"/>
      <c r="J129" s="12"/>
      <c r="K129" s="12"/>
    </row>
    <row r="130" spans="1:11" ht="19.5" customHeight="1">
      <c r="A130" s="39">
        <v>42261</v>
      </c>
      <c r="B130" s="39" t="s">
        <v>97</v>
      </c>
      <c r="C130" s="25">
        <f t="shared" si="21"/>
        <v>31518</v>
      </c>
      <c r="D130" s="12">
        <v>31518</v>
      </c>
      <c r="E130" s="32"/>
      <c r="F130" s="32"/>
      <c r="G130" s="32"/>
      <c r="H130" s="12"/>
      <c r="I130" s="12"/>
      <c r="J130" s="12"/>
      <c r="K130" s="12"/>
    </row>
    <row r="131" spans="1:11" ht="19.5" customHeight="1">
      <c r="A131" s="37">
        <v>4227</v>
      </c>
      <c r="B131" s="37" t="s">
        <v>92</v>
      </c>
      <c r="C131" s="25">
        <f t="shared" si="21"/>
        <v>79028</v>
      </c>
      <c r="D131" s="13">
        <f>D132+D133</f>
        <v>79028</v>
      </c>
      <c r="E131" s="13">
        <f>E132+E133</f>
        <v>0</v>
      </c>
      <c r="F131" s="13">
        <f>F132+F133</f>
        <v>0</v>
      </c>
      <c r="G131" s="13">
        <f>G132+G133</f>
        <v>0</v>
      </c>
      <c r="H131" s="13">
        <f>H132+H133</f>
        <v>0</v>
      </c>
      <c r="I131" s="13"/>
      <c r="J131" s="48"/>
      <c r="K131" s="48"/>
    </row>
    <row r="132" spans="1:11" ht="19.5" customHeight="1">
      <c r="A132" s="39">
        <v>42271</v>
      </c>
      <c r="B132" s="39" t="s">
        <v>98</v>
      </c>
      <c r="C132" s="25">
        <f t="shared" si="21"/>
        <v>58016</v>
      </c>
      <c r="D132" s="46">
        <v>58016</v>
      </c>
      <c r="E132" s="49"/>
      <c r="F132" s="49"/>
      <c r="G132" s="49"/>
      <c r="H132" s="48"/>
      <c r="I132" s="48"/>
      <c r="J132" s="48"/>
      <c r="K132" s="48"/>
    </row>
    <row r="133" spans="1:11" ht="19.5" customHeight="1">
      <c r="A133" s="10">
        <v>42272</v>
      </c>
      <c r="B133" s="10" t="s">
        <v>93</v>
      </c>
      <c r="C133" s="25">
        <f t="shared" si="21"/>
        <v>21012</v>
      </c>
      <c r="D133" s="12">
        <v>21012</v>
      </c>
      <c r="E133" s="32"/>
      <c r="F133" s="32"/>
      <c r="G133" s="32"/>
      <c r="H133" s="12"/>
      <c r="I133" s="12"/>
      <c r="J133" s="12"/>
      <c r="K133" s="12"/>
    </row>
    <row r="134" spans="1:11" ht="19.5" customHeight="1">
      <c r="A134" s="8">
        <v>424</v>
      </c>
      <c r="B134" s="8" t="s">
        <v>65</v>
      </c>
      <c r="C134" s="25">
        <f t="shared" si="21"/>
        <v>121017</v>
      </c>
      <c r="D134" s="13">
        <f>D135</f>
        <v>5253</v>
      </c>
      <c r="E134" s="13">
        <f aca="true" t="shared" si="33" ref="E134:H135">E135</f>
        <v>0</v>
      </c>
      <c r="F134" s="13">
        <f t="shared" si="33"/>
        <v>115764</v>
      </c>
      <c r="G134" s="13">
        <f t="shared" si="33"/>
        <v>0</v>
      </c>
      <c r="H134" s="13">
        <f t="shared" si="33"/>
        <v>0</v>
      </c>
      <c r="I134" s="13"/>
      <c r="J134" s="13">
        <v>0</v>
      </c>
      <c r="K134" s="13">
        <f>K135</f>
        <v>0</v>
      </c>
    </row>
    <row r="135" spans="1:11" ht="19.5" customHeight="1">
      <c r="A135" s="8">
        <v>4241</v>
      </c>
      <c r="B135" s="8" t="s">
        <v>66</v>
      </c>
      <c r="C135" s="25">
        <f t="shared" si="21"/>
        <v>121017</v>
      </c>
      <c r="D135" s="13">
        <f>D136</f>
        <v>5253</v>
      </c>
      <c r="E135" s="13">
        <f t="shared" si="33"/>
        <v>0</v>
      </c>
      <c r="F135" s="13">
        <f t="shared" si="33"/>
        <v>115764</v>
      </c>
      <c r="G135" s="13">
        <f t="shared" si="33"/>
        <v>0</v>
      </c>
      <c r="H135" s="13">
        <f t="shared" si="33"/>
        <v>0</v>
      </c>
      <c r="I135" s="13"/>
      <c r="J135" s="13">
        <f>J139</f>
        <v>0</v>
      </c>
      <c r="K135" s="13">
        <f>K139</f>
        <v>0</v>
      </c>
    </row>
    <row r="136" spans="1:11" ht="19.5" customHeight="1">
      <c r="A136" s="14">
        <v>42411</v>
      </c>
      <c r="B136" s="14" t="s">
        <v>66</v>
      </c>
      <c r="C136" s="25">
        <f t="shared" si="21"/>
        <v>121017</v>
      </c>
      <c r="D136" s="12">
        <v>5253</v>
      </c>
      <c r="E136" s="32"/>
      <c r="F136" s="32">
        <v>115764</v>
      </c>
      <c r="G136" s="32"/>
      <c r="H136" s="12"/>
      <c r="I136" s="12"/>
      <c r="J136" s="12">
        <v>0</v>
      </c>
      <c r="K136" s="12">
        <f>J136*110%</f>
        <v>0</v>
      </c>
    </row>
    <row r="137" spans="1:11" ht="19.5" customHeight="1">
      <c r="A137" s="54">
        <v>426</v>
      </c>
      <c r="B137" s="54" t="s">
        <v>106</v>
      </c>
      <c r="C137" s="25">
        <f t="shared" si="21"/>
        <v>15000</v>
      </c>
      <c r="D137" s="48">
        <f>D138</f>
        <v>15000</v>
      </c>
      <c r="E137" s="48">
        <f aca="true" t="shared" si="34" ref="E137:H138">E138</f>
        <v>0</v>
      </c>
      <c r="F137" s="48">
        <f t="shared" si="34"/>
        <v>0</v>
      </c>
      <c r="G137" s="48">
        <f t="shared" si="34"/>
        <v>0</v>
      </c>
      <c r="H137" s="48">
        <f t="shared" si="34"/>
        <v>0</v>
      </c>
      <c r="I137" s="48"/>
      <c r="J137" s="48"/>
      <c r="K137" s="48"/>
    </row>
    <row r="138" spans="1:11" ht="19.5" customHeight="1">
      <c r="A138" s="54">
        <v>4262</v>
      </c>
      <c r="B138" s="54" t="s">
        <v>107</v>
      </c>
      <c r="C138" s="25">
        <f t="shared" si="21"/>
        <v>15000</v>
      </c>
      <c r="D138" s="48">
        <f>D139</f>
        <v>15000</v>
      </c>
      <c r="E138" s="48">
        <f t="shared" si="34"/>
        <v>0</v>
      </c>
      <c r="F138" s="48">
        <f t="shared" si="34"/>
        <v>0</v>
      </c>
      <c r="G138" s="48">
        <f t="shared" si="34"/>
        <v>0</v>
      </c>
      <c r="H138" s="48">
        <f t="shared" si="34"/>
        <v>0</v>
      </c>
      <c r="I138" s="48"/>
      <c r="J138" s="48"/>
      <c r="K138" s="48"/>
    </row>
    <row r="139" spans="1:11" ht="19.5" customHeight="1">
      <c r="A139" s="14">
        <v>42621</v>
      </c>
      <c r="B139" s="14" t="s">
        <v>107</v>
      </c>
      <c r="C139" s="25">
        <f t="shared" si="21"/>
        <v>15000</v>
      </c>
      <c r="D139" s="12">
        <v>15000</v>
      </c>
      <c r="E139" s="32"/>
      <c r="F139" s="32"/>
      <c r="G139" s="32"/>
      <c r="H139" s="12"/>
      <c r="I139" s="12"/>
      <c r="J139" s="12">
        <v>0</v>
      </c>
      <c r="K139" s="12">
        <f>J139*110%</f>
        <v>0</v>
      </c>
    </row>
    <row r="140" spans="1:11" ht="19.5" customHeight="1">
      <c r="A140" s="10"/>
      <c r="B140" s="8" t="s">
        <v>67</v>
      </c>
      <c r="C140" s="25">
        <f>D140+E140+F140+G140+H140+I140</f>
        <v>14603982</v>
      </c>
      <c r="D140" s="13">
        <f aca="true" t="shared" si="35" ref="D140:K140">D11+D120</f>
        <v>2135779</v>
      </c>
      <c r="E140" s="13">
        <f t="shared" si="35"/>
        <v>30000</v>
      </c>
      <c r="F140" s="13">
        <f t="shared" si="35"/>
        <v>11684843</v>
      </c>
      <c r="G140" s="13">
        <f t="shared" si="35"/>
        <v>3360</v>
      </c>
      <c r="H140" s="13">
        <f t="shared" si="35"/>
        <v>750000</v>
      </c>
      <c r="I140" s="13"/>
      <c r="J140" s="13">
        <f t="shared" si="35"/>
        <v>14830030</v>
      </c>
      <c r="K140" s="13">
        <f t="shared" si="35"/>
        <v>14830030</v>
      </c>
    </row>
    <row r="142" ht="15.75">
      <c r="B142" s="38" t="s">
        <v>103</v>
      </c>
    </row>
    <row r="144" spans="2:10" ht="15.75">
      <c r="B144" s="2" t="s">
        <v>68</v>
      </c>
      <c r="J144" s="3" t="s">
        <v>69</v>
      </c>
    </row>
    <row r="145" spans="1:10" ht="15.75">
      <c r="A145" s="16"/>
      <c r="B145" s="16" t="s">
        <v>74</v>
      </c>
      <c r="C145" s="2"/>
      <c r="J145" s="17" t="s">
        <v>86</v>
      </c>
    </row>
    <row r="146" ht="15.75">
      <c r="C146" s="2"/>
    </row>
  </sheetData>
  <sheetProtection/>
  <mergeCells count="1">
    <mergeCell ref="C3:K3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w4qtr4weqt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Baranašić</dc:creator>
  <cp:keywords/>
  <dc:description/>
  <cp:lastModifiedBy>Windows korisnik</cp:lastModifiedBy>
  <cp:lastPrinted>2019-10-29T10:57:59Z</cp:lastPrinted>
  <dcterms:created xsi:type="dcterms:W3CDTF">2004-09-15T17:36:42Z</dcterms:created>
  <dcterms:modified xsi:type="dcterms:W3CDTF">2019-10-30T10:34:01Z</dcterms:modified>
  <cp:category/>
  <cp:version/>
  <cp:contentType/>
  <cp:contentStatus/>
</cp:coreProperties>
</file>